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defaultThemeVersion="124226"/>
  <bookViews>
    <workbookView xWindow="60" yWindow="-75" windowWidth="15480" windowHeight="11640" tabRatio="500"/>
  </bookViews>
  <sheets>
    <sheet name="1. Ogólne cele" sheetId="1" r:id="rId1"/>
    <sheet name="A.Segment Samorządu" sheetId="2" r:id="rId2"/>
    <sheet name="B.Segment Społeczeństwa" sheetId="3" r:id="rId3"/>
    <sheet name="Działania B2.5.,B5.7.2" sheetId="5" r:id="rId4"/>
  </sheets>
  <definedNames>
    <definedName name="_ftn1" localSheetId="1">'A.Segment Samorządu'!#REF!</definedName>
    <definedName name="_ftnref" localSheetId="1">'A.Segment Samorządu'!#REF!</definedName>
    <definedName name="_xlnm.Print_Titles" localSheetId="1">'A.Segment Samorządu'!$A:$C,'A.Segment Samorządu'!$6:$6</definedName>
    <definedName name="_xlnm.Print_Titles" localSheetId="2">'B.Segment Społeczeństwa'!$A:$C,'B.Segment Społeczeństwa'!$6:$6</definedName>
  </definedNames>
  <calcPr calcId="125725" fullCalcOnLoad="1"/>
</workbook>
</file>

<file path=xl/calcChain.xml><?xml version="1.0" encoding="utf-8"?>
<calcChain xmlns="http://schemas.openxmlformats.org/spreadsheetml/2006/main">
  <c r="D8" i="2"/>
  <c r="AD45"/>
  <c r="R45"/>
  <c r="E7" i="1"/>
  <c r="B14"/>
  <c r="B12"/>
  <c r="R79" i="3"/>
  <c r="D26" i="2"/>
  <c r="C42" i="3"/>
  <c r="C74"/>
  <c r="D42"/>
  <c r="AD46"/>
  <c r="AD21"/>
  <c r="AD8"/>
  <c r="AD80" s="1"/>
  <c r="AD46" i="2"/>
  <c r="AD36"/>
  <c r="AD30"/>
  <c r="AD26" s="1"/>
  <c r="AD59" s="1"/>
  <c r="AD15"/>
  <c r="AD8"/>
  <c r="R46"/>
  <c r="R36"/>
  <c r="R26"/>
  <c r="R15"/>
  <c r="R8"/>
  <c r="D54"/>
  <c r="C36"/>
  <c r="C44"/>
  <c r="C26"/>
  <c r="D44"/>
  <c r="D74" i="3"/>
  <c r="C38"/>
  <c r="D38"/>
  <c r="D21"/>
  <c r="C21"/>
  <c r="D8"/>
  <c r="C8"/>
  <c r="C80" s="1"/>
  <c r="C55" i="2"/>
  <c r="D49"/>
  <c r="C49"/>
  <c r="D46"/>
  <c r="C46"/>
  <c r="R42"/>
  <c r="R59"/>
  <c r="AD42"/>
  <c r="D36"/>
  <c r="C15"/>
  <c r="D15"/>
  <c r="C8"/>
  <c r="C59" s="1"/>
  <c r="C13"/>
  <c r="D13"/>
  <c r="C61" l="1"/>
  <c r="C64"/>
  <c r="Y60"/>
  <c r="C85" i="3"/>
  <c r="C82"/>
</calcChain>
</file>

<file path=xl/sharedStrings.xml><?xml version="1.0" encoding="utf-8"?>
<sst xmlns="http://schemas.openxmlformats.org/spreadsheetml/2006/main" count="2331" uniqueCount="605">
  <si>
    <t xml:space="preserve">Wydział Gospodarki Komunalnej i Ochrony Środowiska
Miejskie Wodociągi i Kanalizacja
</t>
  </si>
  <si>
    <t>Zastąpienie lamp rtęciowych na wysokoprężne lampy sodowe w publicznym oświetleniu (w pasie ciągów komunikacyjnych. Realizacja w ramach bieżącej działalności:
Wymiana 50 % lamp rtęciowych   na wysokoprężne lampy sodowe.</t>
  </si>
  <si>
    <t>Zarząd Dróg Miejskich i Komunikacji Publicznej
ENEA S.A.</t>
  </si>
  <si>
    <t>Urząd Miasta Bydgoszcz Zarząd Dróg Miejskich i Komunikacji Publicznej,
ENEA S.A.</t>
  </si>
  <si>
    <t>Zastąpienie lamp rtęciowych na wysokoprężne lampy sodowe w publicznym oświetleniu (w pasie ciągów komunikacyjnych. Realizacja w ramach bieżącej działalności:
Wymiana 30 % lamp rtęciowych   na wysokoprężne lampy sodowe.</t>
  </si>
  <si>
    <t>Zarząd Dróg Miejskich i Komunikacji Publicznej,
ENEA S.A.</t>
  </si>
  <si>
    <t>Urząd Miasta Bydgoszcz Zarząd Dróg Miejskich i Komunikacji Publicznej
ENEA S.A.</t>
  </si>
  <si>
    <t xml:space="preserve">Urząd Miasta Bydgoszcz 
Wszystkie jednostki organizacyjne,
Inspektor Nadzoru Budowlanego
</t>
  </si>
  <si>
    <t>Urząd Miasta Bydgoszcz 
Wszystkie jednostki organizacyjne
Inspektor Nadzoru Budowlanego</t>
  </si>
  <si>
    <t xml:space="preserve">
Wydział Zamówień Publicznych
</t>
  </si>
  <si>
    <t>Odpowiednie zalecenia
(zarządzenie Prezydenta)</t>
  </si>
  <si>
    <t xml:space="preserve">Miejska Pracownia Urbanistyczna
</t>
  </si>
  <si>
    <t xml:space="preserve">Zmodyfikowanie Studium Zagospodarowania Przestrzennego w celu uwzględnienia w planie miasta, w nowo projektowanych obszarach, miejsca na infrastrukturę zwianą z przeprowadzeniem sieci ciepłowniczej </t>
  </si>
  <si>
    <t>Analiza możliwości zmniejszenia   podatków lokalnych w przypadku gdy wykazana jest przez petenta efektywność energetyczna lub zastosowanie przez niego odnawialnych źródeł energii (realizacja ciągła administracji)</t>
  </si>
  <si>
    <t xml:space="preserve">Urząd Miasta
Wydział Podatków i Opłat Lokalnych
</t>
  </si>
  <si>
    <t>Analiza zmniejszenia podatków</t>
  </si>
  <si>
    <t>Analiza możliwości  zmniejszenia   podatków lokalnych w przypadku gdy wykazana jest przez petenta efektywność energetyczna lub zastosowanie przez niego odnawialnych źródeł energii (realizacja ciągła administracji)</t>
  </si>
  <si>
    <t xml:space="preserve">Urząd Miasta
Bydgoszcz 
 Miejska Pracownia Urbanistyczna
</t>
  </si>
  <si>
    <t>Urząd Miasta
Bydgoszcz 
 Miejska Pracownia Urbanistyczna</t>
  </si>
  <si>
    <t>Urząd Miasta
 Miejska Pracownia Urbanistyczna</t>
  </si>
  <si>
    <t xml:space="preserve">
Inspekcja Budowlana
</t>
  </si>
  <si>
    <t>Środki własne Inspekcja Budowlana</t>
  </si>
  <si>
    <t xml:space="preserve">Środki własne </t>
  </si>
  <si>
    <t>Mechanizmy finansowego wsparcia w celu zredukowania kosztów inwestycji odnoszących się do efektywności energetycznej, inwestorzy (zarówno mieszkańcy, jak i prywatne przedsiębiorstwa  itp.) muszą ponieść zasadnicze koszty. W celu ułatwienia im dostępu do kapitału, lokalne władze będą współpracować z lokalnymi bankami oraz instytucjami finansowymi, tak aby  tworzyć możliwości dostępu do nisko oprocentowanych kredytów na działania w zakresie efektywności energetycznej i odnawialnych źródeł energii</t>
  </si>
  <si>
    <t xml:space="preserve">UM
Miejska Pracownia Urbanistyczna Zarząd Dróg Miejskich i Komunikacji Publicznej
</t>
  </si>
  <si>
    <t xml:space="preserve">Zarząd Dróg Miejskich i Komunikacji Publicznej
Miejska Pracownia Urbanistyczna
</t>
  </si>
  <si>
    <t xml:space="preserve">Zarząd Dróg Miejskich i Komunikacji Publicznej
Wydział Uprawnień Komunikacyjnych
</t>
  </si>
  <si>
    <t xml:space="preserve">Urząd Miasta 
Zarząd Dróg Miejskich i Komunikacji Publicznej 
Miejskie Zakłady Komunikacyjne
</t>
  </si>
  <si>
    <t xml:space="preserve">
Zarząd Dróg Miejskich i Komunikacji Publicznej 
Miejskie Zakłady Komunikacyjne
</t>
  </si>
  <si>
    <t xml:space="preserve">Wydział Gospodarki Komunalnej i Ochrony Środowiska
Zarząd Dróg Miejskich i Komunikacji Publicznej 
Miejska Pracownia Urbanistyczna
</t>
  </si>
  <si>
    <t xml:space="preserve">Miejska Pracownia Urbanistyczna
Zarząd Dróg Miejskich i Komunikacji Publicznej
</t>
  </si>
  <si>
    <t xml:space="preserve">Urząd Miasta Miejska Pracownia Urbanistyczna
Zarząd Dróg Miejskich i Komunikacji Publicznej
</t>
  </si>
  <si>
    <t xml:space="preserve">
Zarząd Dróg Miejskich i Komunikacji Publicznej
</t>
  </si>
  <si>
    <t xml:space="preserve">
Zarząd Dróg Miejskich i Komunikacji Publicznej
Wydział Gospodarki Komunalnej i Ochrony Środowiska</t>
  </si>
  <si>
    <t xml:space="preserve">
Zarząd Dróg Miejskich i Komunikacji Publicznej
Miejskie Zakłady Komunikacyjne
</t>
  </si>
  <si>
    <t xml:space="preserve"> 
Zarząd Dróg Miejskich i Komunikacji Publicznej
Miejskie Zakłady Komunikacyjne
</t>
  </si>
  <si>
    <t>Wprowadzenie  obowiązku zastosowania elementów, które przyczynią się do poprawy efektywności energetycznej: urządzenia cieniowania (rolety), wprowadzenie automatycznego systemu pomiaru zużycia energii w budynkach o największym zużyciu, zastosowanie urządzeń do odzysku ciepła przy wentylacji mechanicznej.  Działania miałyby zastosowanie dla np. części, wszystkich nowych budynków, lub mogą być zastosowane na podstawie indywidualnych przypadków, zgodnie z właściwościami budynku (np. środki powodujące zasłonięcie budynków od słońca, zorientowanie budynków w stosunku do słońca) (stosowane w ramach zatwierdzania projektów)</t>
  </si>
  <si>
    <t xml:space="preserve">Urząd Miasta Bydgoszcz 
Wszystkie jednostki organizacyjne
Komórka ds. zarządzania
Energią w Urzędzie Miasta Bydgoszcz
Inspektor Nadzoru Budowlanego
</t>
  </si>
  <si>
    <t xml:space="preserve">Zastąpienie pojazdów floty jednostek samorządu napędzanych tradycyjnymi paliwami na pojazdy napędzane paliwami ekologicznymi (gazem, biopaliwami, hybrydowymi itp.):
-Zastąpienie pojazdów napędzanych tradycyjnymi paliwami pojazdami napędzanymi gazem </t>
  </si>
  <si>
    <t>A3.1.4d</t>
  </si>
  <si>
    <t>A8.1.1</t>
  </si>
  <si>
    <t>A3.14.c.</t>
  </si>
  <si>
    <t xml:space="preserve">Realizacja opracowywanego Programu rozwoju transportu (zakres samorządu) uwzględniającego: usprawnienie systemu komunikacyjnego, wykorzystanie biopaliw, wymianę taboru MZK, modernizację sieci transportowej i rozbudowę systemu tramwajów:
c) Rozbudowa i modernizacja sieci tramwajowej (A3.1.7) efekt w segmencie społeczeństwa.
Opracowanie koncepcji poprawy systemu komunikacji miejskiej  (optymalna regulacja ruchu, tranzyt, A3.1.9):sektor społeczeństwa
</t>
  </si>
  <si>
    <t>Efekt redukcji bezpośrednio w segmencie społeczeństwa</t>
  </si>
  <si>
    <t>Realizacja zadań zgodnie z WPI</t>
  </si>
  <si>
    <t>Koszty w segmencie społeczeństwa</t>
  </si>
  <si>
    <t>TAK</t>
  </si>
  <si>
    <t>Efekt oszczędności bezpośrednio w segmencie społeczeństwa</t>
  </si>
  <si>
    <t>Koszty bezpośrednio w segmencie społeczeństwa</t>
  </si>
  <si>
    <t xml:space="preserve">Wprowadzenie w Miejskim Planie Zagospodarowania Przestrzennego ustaleń dotyczących wymaganych wskaźników terenów zieleni, Realizacja wramach bieżącej działalności </t>
  </si>
  <si>
    <t>Wydział Gospodarki Komunalnej i Ochrony środowiska
Miejska Pracownia Urbanistyczna</t>
  </si>
  <si>
    <t xml:space="preserve">Wprowadzenie w Miejskim Planie Zagospodarowania Przestrzennego ustaleń dotyczących wymaganych wskaźników terenów zieleni, realizacja w ramach bieżącej działalności </t>
  </si>
  <si>
    <t xml:space="preserve">
Miejska Pracownia Urbanistyczna
Zarząd Dróg Miejskich i Komunikacji Publicznej
</t>
  </si>
  <si>
    <t>Lokalizacja nowych obszarów przemysłowych w zasięgu istniejących linii komunikacji publicznej, unikanie tworzenia centów handlowych poza terenem zwartej zabudowy miasta (realizacja w ramach planowania przestrzennego)</t>
  </si>
  <si>
    <t xml:space="preserve">Urząd Miasta
Miejska Pracownia Urbanistyczna
Zarząd Dróg Miejskich i Komunikacji Publicznej
</t>
  </si>
  <si>
    <t>Urząd Miasta Bydgoszcz
Komórka ds. zarządzania energią</t>
  </si>
  <si>
    <t>Wspólne zamówienia publiczne. Połączenie działań w zakresie zamówień z dwóch lub więcej instytucji zamawiających w celu skorzystania z efektu skali (realizacja w ramach bieżącej działalności) 
Wspólne zamówienia publiczne w zakresie zakupu energii elektrycznej (tzw. grupa zakupowa energii elekrycznej)</t>
  </si>
  <si>
    <t xml:space="preserve">Opracowanie planu działan na rzecz ograniczenia energochłonności w zakresie budynków publicznych, obejmującego sklasyfikowanie budynków zgodnie z zużyciem energii i działania na rzecz ograniczenia jej zużycia (rozszerzenie w zakresie budyków publicznych "Szczegółowego planu wdrożenia Programu ochrony powietrza dla Bydgoszczy" (2008):
a) Ograniczenie zużycia energii w budynkach: Administrowanych przez UM, oświaty, służby zdrowia
b) Zastąpienie niskiej wydajności podgrzewaczy wody
c) Zastąpienie elektrycznego podgrzewania wody 
d) Instalacja wysokiej wydajności urządzeń klimatyzacyjnych (montaż urządzeń klimatyzacyjnych z odzyskiem energii cieplnej)
</t>
  </si>
  <si>
    <t>Opracowanie planu działan na rzecz ograniczenia energochłonności w zakresie budynków publicznych, obejmującego sklasyfikowanie budynków zgodnie z zużyciem energii i działania na rzecz ograniczenia jej zużycia (rozszerzenie w zakresie budyków publicznych "Szczegółowego planu wdrożenia Programu ochrony powietrza dla Bydgoszczy" (2008):
a) Ograniczenie zużycia energii w budynkach: Administrowanych przez UM, oświaty, służby zdrowia
b) Zastąpienie niskiej wydajności podgrzewaczy wody
c) Zastąpienie elektrycznego podgrzewania wody 
d) Instalacja wysokiej wydajności urządzeń klimatyzacyjnych (montaż urządzeń klimatyzacyjnych z odzyskiem energii cieplnej)</t>
  </si>
  <si>
    <t xml:space="preserve"> Wydział Gospodarki Komunalnej i Ochrony Środowiska
MKUO ProNatura
Organizacje Odzysku Odpadów
</t>
  </si>
  <si>
    <t>Koszty w ramach  kompleksowej kampanii informacyjno-edukacyjnej 
Koszty w ramach Organizacji Odzysku</t>
  </si>
  <si>
    <t>Tworzenie nowych terenów zieleni na terenie miasta Bydgoszcz. Realizacja w ramach bieżącej działalności - wyznaczanie w Miejskim Planie Zagospodarowania Przestrzennego nowych terenów zieleni</t>
  </si>
  <si>
    <t xml:space="preserve">Wydanie zaleceń przez Wydział Zamówień Publicznych UM  dla wszystkich jednostek samorządowych dotyczących stosowania w zamówieniach publicznych kryteriów ekologicznych, a w szczególności niskiej emisji gazów cieplarnianych. Kryteria te m. in powinny uwzględniać: zakup autobusów, publicznej floty pojazdów o parametrach niskoemisyjnych,  zwiększenie udziału energii odnawialnej, wykorzystanie lokalnych źródeł energii odnawialnej, zakup wszystkich towarów i sprzętu wg kryteriów efektywności energetycznej, w tym systemu zarządzania środowiskiem
a) Zwiększenie udziału energii ze źródeł odnawialnych. Uwzględnienie w zamówieniach publicznych wymogu aby firmy wykonywujące usługi itp. stosowały działania , sprzęt których działalność będzie efektywna energetycznie 
b) Zakup towarów , sprzętu przyjaznego dla środowiska które spełniają najwyższe standardy UE w zakresie zużycia energii 
c) Wykorzystanie odnawialnych źródeł energii 
d) Zakup innych towarów przyjaznych dla środowiska, które spełniają najwyższe standardy UE w zakresie zużycia energii: papier, żywności itd.
e) Konsumenci mają możliwość żądania gwarancji świadectw pochodzenia energii elektrycznej (w zależności od możliwości)
</t>
  </si>
  <si>
    <t>Urząd Miasta Bydgoszcz
Wydział Gospodarki Komunalnej i Ochrony Środowisk
Komórka ds. Zarządzania Energią</t>
  </si>
  <si>
    <t>Wydział Gospodarki Komunalnej i Ochrony Środowisk
Komórka ds. Zarządzania Energią</t>
  </si>
  <si>
    <t xml:space="preserve">Prezydent  Miasta Bydgoszcz
Wydział Gospodarki Komunalnej i Ochrony Środowiska
</t>
  </si>
  <si>
    <t>Działanie komórki ds. zarządzania energią w Urządzie Miasta Bydgoszcz</t>
  </si>
  <si>
    <t>Urząd Miasta Bydgoszcz
Wydział Gospodarki Komunalnej i Ochrony Środowiska
Komórka ds. zarządzania energią</t>
  </si>
  <si>
    <t xml:space="preserve">
Wydział Gospodarki Komunalnej i Ochrony Środowiska
Komórka ds. Zarządzania energią</t>
  </si>
  <si>
    <t xml:space="preserve">Wszystkie wydziały i jednostki podległe
</t>
  </si>
  <si>
    <t xml:space="preserve">Urząd Miasta Bydgoszcz wraz ze wszystkimi wydziałami i jednostkami podległymi </t>
  </si>
  <si>
    <t xml:space="preserve">Urząd Miasta Bydgoszcz, Wydział Inwestycji, Wydział Edukacji,
Wydział Sportu oraz jednostki sektora samorządowego-
Komórka ds. zarządzania
energią
</t>
  </si>
  <si>
    <t xml:space="preserve">Urząd Miasta Bydgoszcz Wydział Inwestycji, Wydział Edukacji, Wydział Sportu, Wydział Gospodarki Komunalnej i Ochrony Środowiska oraz jednostki sektora samorządowego
</t>
  </si>
  <si>
    <t xml:space="preserve">Urząd Miasta Bydgoszcz Wydział Inwestycji, Wydział Edukacji, Wydział Sportu, Wydział Gospodarki Komunalnej i Ochrony Środowiska, komórka ds.zarządzania energią oraz jednostki sektora samorządowego
</t>
  </si>
  <si>
    <t xml:space="preserve">Urząd Miasta Bydgoszcz 
</t>
  </si>
  <si>
    <t xml:space="preserve">Urząd Miasta Bydgoszcz 
Wszystkie jednostki organizacyjne
Koordynacja:Wydział Gospodarki Komunalnej oraz po powołaniu komórka ds.. Zarządzania energią
</t>
  </si>
  <si>
    <t xml:space="preserve">
Urząd Miasta Bydgoszcz Wszystkie jednostki organizacyjne
Komórka ds. zarządzania
Inspektor Nadzoru Budowlanego
</t>
  </si>
  <si>
    <t>Wydział Zamówień Publicznych</t>
  </si>
  <si>
    <t xml:space="preserve">Wydział Gospodarki Komunalnej i Ochrony Środowiska, potem jednostka zarządzania energią, wszystkie jednostki organizacyjne,
Miejskie Zakłady Komunikacyjne
Spółka z o.o.
</t>
  </si>
  <si>
    <t>Wydział Gospodarki Komunalnej i Ochrony Środowiska, potem jednostka zarządzania energią, 
Miejskie Zakłady Komunikacyjne
Spółka z o.o.
Miejskie Zakłady Komunikacyjne
Spółka z o.o.</t>
  </si>
  <si>
    <t xml:space="preserve">Wydział Gospodrki Komunalnej i Ochrony Środowiska
Komórka ds.Zarządzania Energią
</t>
  </si>
  <si>
    <t>Wydział Gospodarki Komunalnej i Ochrony środowiska, wszystkie jednoski organizacyjne</t>
  </si>
  <si>
    <t>Urząd Miasta
Bydgoszcz</t>
  </si>
  <si>
    <t>Urząd Miasta Miejska Pracownia Urbanistyczna</t>
  </si>
  <si>
    <t xml:space="preserve">Urząd Miasta
Wydział Podatków i Opłat Lokalnych
</t>
  </si>
  <si>
    <t xml:space="preserve">Urząd Miasta
Wydział Podatków i Opłat Lokalnych
</t>
  </si>
  <si>
    <t>Uwzględnienie kryteriów energetycznych w planowaniu. Uwzględnienie tych kryteriów w zakresie planowania przestrzeni publicznej (planowania przestrzennego, planu rozwoju komunikacji miejskiej, planu rozwoju sieci ciepłowniczej (realizacja ciągła w ramach powstajacych planów)</t>
  </si>
  <si>
    <t xml:space="preserve">Urząd Miasta
Wydział Gospodarki Komunalnej i Ochrony Środowiska 
Wydział Promocji Miasta
</t>
  </si>
  <si>
    <t xml:space="preserve">
Wydział Gospodarki Komunalnej i Ochrony Środowiska
oraz instytucje zgodnie z realizowanymi zadaniami POP 
Osoby fizyczne, inwestorzy</t>
  </si>
  <si>
    <t>Urząd Miasta Bydgoszcz
 Wydział Gospodarki Komunalnej i Ochrony Środowiska 
oraz instytucje zgodnie z realizowanymi zadaniami POP i innymi Osoby fizyczne:
inwestorzy</t>
  </si>
  <si>
    <t xml:space="preserve">
Wydział Gospodarki Komunalnej i Ochrony Środowiska 
Osoby fizyczne, inwestorzy</t>
  </si>
  <si>
    <t xml:space="preserve">
Wydział Gospodarki Komunalnej i Ochrony Środowiska
Osoby fizyczne, inwestorzy</t>
  </si>
  <si>
    <t xml:space="preserve">UM Wydział Gospodarki Komunalnej i Ochrony Środowiska 
 Organizacje publiczne
Przedsiębiorcy
Osoby fizyczne, inwestorzy 
</t>
  </si>
  <si>
    <t>Wydział Gospodarki Komunalnej i Ochrony Środowiska Zakłady Przemysłowe,</t>
  </si>
  <si>
    <t xml:space="preserve">Urząd Miasta
Wydział Informatyki
Wydział Organizacyjny
</t>
  </si>
  <si>
    <t>Osoby fizyczne, przedsiębiorcy</t>
  </si>
  <si>
    <t xml:space="preserve">Urząd Miasta Bydgoszcz 
</t>
  </si>
  <si>
    <t xml:space="preserve">Działania edukacyjno informacyjne mające na celu ograniczenie ilości odpadów składowanych na wysypiskach poprzez:
- Ograniczenie kupna produktów w opakowaniach plastikowych,
- Zbieranie makulatury i oddawanie jej do specjalnych punktów w których będzie poddana obróbce,
- Kompostowanie odpadów pochodzenia organicznego
- Zgniatanie puszek, butelek plastikowych i kartonów po sokach przed wrzuceniem ich do pojemnika
- Segregację odpadów: papieru i makulatury odpadów opakowaniowych ze szkła w podziale na szkło bezbarwne i kolorowe, tworzyw sztucznych i metali, odpadów zielonych z ogrodów i parków, zużytych baterii i i akumulatorów, zużytego sprzętu elektrycznego i elektronicznego, przeterminowanych leków, chemikaliów (farb, rozpuszczalników), mebli i innych odpadów wielkogabarytowych, odpadów budowlano-remontowych,
-Kupowanie produktów z papieru wytworzonego z makulatury(zielone zakupy)”
</t>
  </si>
  <si>
    <t>Koszty w ramach  kompleksowej kampanii informacyjno-edukacyjnej oraz Organizacji odzysku</t>
  </si>
  <si>
    <t>B6</t>
  </si>
  <si>
    <t>B. COMMUNITY</t>
  </si>
  <si>
    <t>B2</t>
  </si>
  <si>
    <t>B2.1</t>
  </si>
  <si>
    <t>B2.1.1</t>
  </si>
  <si>
    <t>B2.2</t>
  </si>
  <si>
    <t>B2.4</t>
  </si>
  <si>
    <t>B2.5</t>
  </si>
  <si>
    <t>B3</t>
  </si>
  <si>
    <t>B3.1</t>
  </si>
  <si>
    <t>B3.1.1</t>
  </si>
  <si>
    <t>B3.2.1</t>
  </si>
  <si>
    <t>B4.1</t>
  </si>
  <si>
    <t>B4.1.1</t>
  </si>
  <si>
    <t>B4.1.2</t>
  </si>
  <si>
    <t>B5</t>
  </si>
  <si>
    <t>B5.1</t>
  </si>
  <si>
    <t>B5.1.1</t>
  </si>
  <si>
    <t>B5.2</t>
  </si>
  <si>
    <t>B5.2.1</t>
  </si>
  <si>
    <t>B5.3</t>
  </si>
  <si>
    <t>B5.3.1</t>
  </si>
  <si>
    <t>B5.4</t>
  </si>
  <si>
    <t>B5.4.1</t>
  </si>
  <si>
    <t>B5.5</t>
  </si>
  <si>
    <t>B5.5.1</t>
  </si>
  <si>
    <t>B5.6</t>
  </si>
  <si>
    <t>B5.6.1</t>
  </si>
  <si>
    <t>Załącznik II</t>
  </si>
  <si>
    <t>A1.1</t>
  </si>
  <si>
    <t>A2</t>
  </si>
  <si>
    <t>A2.1</t>
  </si>
  <si>
    <t>A2.1.1</t>
  </si>
  <si>
    <t>A2.2</t>
  </si>
  <si>
    <t>A2.2.1</t>
  </si>
  <si>
    <t>A2.3</t>
  </si>
  <si>
    <t>A4</t>
  </si>
  <si>
    <t>A4.1</t>
  </si>
  <si>
    <t>A4.1.1</t>
  </si>
  <si>
    <t>A4.2</t>
  </si>
  <si>
    <t>A4.2.1</t>
  </si>
  <si>
    <t>A5</t>
  </si>
  <si>
    <t>A5.1</t>
  </si>
  <si>
    <t>A5.1.1</t>
  </si>
  <si>
    <t>A6</t>
  </si>
  <si>
    <t>A6.1</t>
  </si>
  <si>
    <t>A6.1.1</t>
  </si>
  <si>
    <t>A7</t>
  </si>
  <si>
    <t>A7.1</t>
  </si>
  <si>
    <t>A7.1.1</t>
  </si>
  <si>
    <t>A7.1.2</t>
  </si>
  <si>
    <t>A8</t>
  </si>
  <si>
    <t>A8.1</t>
  </si>
  <si>
    <t>A8.2</t>
  </si>
  <si>
    <t>A8.2.1</t>
  </si>
  <si>
    <t>a) Podniesienie świadomości (projektantów-architektów, developerów , firm budowlanych, mieszkańców) na temat  nowych wymagań dotyczących efektywności energetycznej dla budynków i przedstawienie im motywujących argumentów ( podkreślenie oszczędności na rachunkach za energię, korzyści na skutek podniesienia komfortu, ochrony środowiska itp.),</t>
  </si>
  <si>
    <t>b) Informowanie opinii publicznej i głównych zainteresowanych stron na temat znaczenia( ważności) i korzyści wynikających z zachowań sprzyjających redukcji zużycia energii i emisji CO2,</t>
  </si>
  <si>
    <t>c) Zaangażowanie lokalnych firm, które  mogą mieć korzyści ekonomiczne w zakresie efektywności energetycznej i wykorzystania odnawialnych źródeł energii,</t>
  </si>
  <si>
    <t>d) Informowanie zainteresowanych  stron: gdzie można znaleźć informacje, jakie są działania priorytetowe, kto może zapewnić odpowiednią poradę, ile to kosztuje, co mogą zrobić gospodarstwa domowe, jakie są dostępne narzędzia wspierające, jakie są kompetentne  firmy architektoniczne i wykonawcze, gdzie można nabyć potrzebne materiały  , jakie są dostępne dotacje, Można to zrobić za pośrednictwem dni informacyjnych, broszur, portalu informacyjnego, centrum informacji, helpdesków itp.,</t>
  </si>
  <si>
    <t>e) Zorganizowanie specjalnych sesji informacyjnych i szkoleniowych dla firm architektonicznych i budowlanych nt  nowoczesnego projektowania, praktyki budowlanej i przepisówi</t>
  </si>
  <si>
    <t>f) Informacja dla najemców, posiadaczy i zarządzający nowych i odremontowanych budynków  na temat właściwości budynków o ich funkcji, co sprawi, że budynki będą efektywne energetycznie oraz jak zarządzać i obsługiwać sprzęt i urządzenia w celu uzyskania dobrego komfortu i zminimalizowania zużycia energii,</t>
  </si>
  <si>
    <t>g) Zachęcenie ludzi do budowania energooszczędnych budynków, oferując im informacje  odnośnie znaczenia osiągnięcia efektów energetycznych powyżej standardów. Promocja może być realizowana poprzez eko-znakowanie, możliwości zwiedzania w dni otwarte, wystawy w ratuszu, oficjalne ceremonie, umieszczenie informacji na stronach internetowych lokalnych władz itd.,</t>
  </si>
  <si>
    <t xml:space="preserve">h) Wykazanie, że możliwe jest budowanie efektywnych energetycznie budynków lub wykonanie renowacji z uwzględnieniem wysokich standardów energetycznych. Pokazanie, jak można to zrobić. Niektóre takie budynki powinny być otwarte dla społeczeństwa i zainteresowanych stron. Realizacja przykładowego budynku przez UM </t>
  </si>
  <si>
    <t>j) Zaangażowanie innych szczebli władz (np. regionalnych lub krajowych, które bezpośrednio zarządzają usługami publicznymi i obiektami w celu podniesienia i zwiększenia efektywności energetycznej w szpitalach, szkołach itp. (odnoszą się do wszystkich specyficznych działań opisanych w A2 - budynki użyteczności publicznej),</t>
  </si>
  <si>
    <t>k) Ocenienie  inicjatyw  publicznych i prywatnych, skierowanych na promowanie oszczędności energii i podniesienia wydajności efektywności w przemyśle w celu podjecia odpowiednich działań wzmacniajacych</t>
  </si>
  <si>
    <t>l) Kreowanie na obszarach przemysłowych tworzenia miejsc i obiektów ekologicznych,</t>
  </si>
  <si>
    <t>j) Promowanie programów  kolektywnego transportu zbiorowego dla szkół i zakładów przemysłowych,</t>
  </si>
  <si>
    <t>k) Kampanie zwiększające świadomość ograniczenia ilości odpadów oraz zwiększenia recyklingu, zarówno przez mieszkańców jak i sektory.</t>
  </si>
  <si>
    <t>Przebudowa ul. Nakielskiej na odcinku od ul. Wrocławskiej do ul. Lisiej</t>
  </si>
  <si>
    <t>Przebudowa ul. Wyzwolenia na odcinku od ul. Andersa do ul. Peplińskiej</t>
  </si>
  <si>
    <t>Przebudowa ul. Gdańskiej od ul. Czerkaskiej do ul. Śniadeckich</t>
  </si>
  <si>
    <t>Budowa drugiej trasy W-Z wraz z wiaduktami i obiektami mostowymi na odcinku od ul. Łęczyckiej do Węzła Zachodniego</t>
  </si>
  <si>
    <t>Budowa ul. Nowostromej</t>
  </si>
  <si>
    <t>Budowa zintegrowanego węzła transportowego - Węzeł Wschodni</t>
  </si>
  <si>
    <t>Rozbudowa miejskiego układu komunikacyjnego w ciągu dróg krajowych nr 25 i 80 w rejonie ronda Bernardyńskiego wraz z budową linii tramwajowej w ul. Kujawską</t>
  </si>
  <si>
    <t>Budowa trasy Łęczycka-Kazimierza Wielkiego wraz z obiektami mostowymi</t>
  </si>
  <si>
    <t>Rozbudowa ul. Solskiego i ul. Pięknej</t>
  </si>
  <si>
    <t>Budowa ul. Nowochemicznej</t>
  </si>
  <si>
    <t>Przebudowa ul. Grunwaldzkiej od Węzła Zachodniego do granic miasta</t>
  </si>
  <si>
    <t>Remont nawierzchni jezdniPrzebudowa dróg gminnych o nawierzchni nieutwardzonej</t>
  </si>
  <si>
    <t xml:space="preserve">i)Promowanie przez lokalne władze audytów energetycznych poprzez odpowiednią informację , </t>
  </si>
  <si>
    <t xml:space="preserve">Efekty w ramach działania
ograniczającego ruch tranzytowy i lokalny w centrum miasta
</t>
  </si>
  <si>
    <t xml:space="preserve">Eliminacja z centrum miasta ruchu tranzytowego poprzez budowę obwodnic (zgodnie z Wieloletnim panem inwestycyjnym):
Budowa Zachodniej Obwodnicy Śródmieścia - II i III etap
</t>
  </si>
  <si>
    <t xml:space="preserve">Eliminacja z centrum miasta ruchu tranzytowego poprzez budowę obwodnic (zgodnie z Wieloletnim panem inwestycyjnym):
Budowa obwodnicy miasta- zachodnie obejście w ciągu drogi S6 
</t>
  </si>
  <si>
    <t xml:space="preserve">Generalna Dyrekcja Dróg i Autostrad
</t>
  </si>
  <si>
    <t>Generalna Dyrekcja Dróg i Autostrad
Inwestor</t>
  </si>
  <si>
    <t>5. Sektor transportu*</t>
  </si>
  <si>
    <t>5.Sektor transportu*
Pomimo licznych działań w sektorze transportum oraz bardzo wysokich kosztów (dane wg przesłanych informacji) do 2020 roku, efekt redukcji GHG jest na poziomie 0,5% tj. 3024 Mg CO2.
W obliczeniach uwzględniono wzrost natężenia ruchu zgodnie z krajowymi trendami,  zastępowanie starych samochodów nowymi, mniej emisyjnymi oraz wszystkie działania wymienione w sektorze transportu.</t>
  </si>
  <si>
    <t>W ramach ciągłej realizacji</t>
  </si>
  <si>
    <t>Efekt oszczedności w ramach komórki ds. Zarządzania Energią</t>
  </si>
  <si>
    <t>Przetarg na opracowanie strategii</t>
  </si>
  <si>
    <t>Efekt  oszczedności w ramach funkcjonowania komórki ds. Zarządzania energią</t>
  </si>
  <si>
    <t>Promocja oszczędności energii</t>
  </si>
  <si>
    <t>Oszczedność energii w  działaniu A1.1.12</t>
  </si>
  <si>
    <t>A1.1.5</t>
  </si>
  <si>
    <t>A.1.1.6</t>
  </si>
  <si>
    <t>A.1.1.10</t>
  </si>
  <si>
    <t>A.1.1.12</t>
  </si>
  <si>
    <t>A2.2.10</t>
  </si>
  <si>
    <t>A2.2.11</t>
  </si>
  <si>
    <t>A2.3.6</t>
  </si>
  <si>
    <t>A2.3.7</t>
  </si>
  <si>
    <t>A3.1.8</t>
  </si>
  <si>
    <t>A3.1.4a</t>
  </si>
  <si>
    <t>A3.1.4b</t>
  </si>
  <si>
    <t>B1.1</t>
  </si>
  <si>
    <t>B1.1.1</t>
  </si>
  <si>
    <t>B1.1.2</t>
  </si>
  <si>
    <t>B1.1.4</t>
  </si>
  <si>
    <t>B2.2.6</t>
  </si>
  <si>
    <t>B2.4.3</t>
  </si>
  <si>
    <t>B2.5.7</t>
  </si>
  <si>
    <t>2.10  Realizacja działań w ramach Programu Ochrony Powietrza (POP)</t>
  </si>
  <si>
    <t>B2.10</t>
  </si>
  <si>
    <t>B2.10.1</t>
  </si>
  <si>
    <t>B2.10.2</t>
  </si>
  <si>
    <t>B2.10.3</t>
  </si>
  <si>
    <t>B5.2.3</t>
  </si>
  <si>
    <t>B5.2.4</t>
  </si>
  <si>
    <t>B5.3.3</t>
  </si>
  <si>
    <t>B5.7.1a</t>
  </si>
  <si>
    <t>B5.7.1b</t>
  </si>
  <si>
    <t>B6.2</t>
  </si>
  <si>
    <t>B6.2.3</t>
  </si>
  <si>
    <t>Odpowiednie zalecenia</t>
  </si>
  <si>
    <t>Uwzględnienie w nowych planach</t>
  </si>
  <si>
    <t>Poprawa dystrybucji sieci wodociągowej
(realizowane)</t>
  </si>
  <si>
    <t>W ramach kompleksowej kampani edukacyjno-informacyjnej
B2.5.7.</t>
  </si>
  <si>
    <t>Urząd Miasta Bydgoszcz
lub prywatny inwestor</t>
  </si>
  <si>
    <t xml:space="preserve">Rozważenie zapisu w MPZP </t>
  </si>
  <si>
    <t>Urząd Miasta Bydgoszcz
Wydział Gospoderki Komunalnej i Ochrony Środowiska</t>
  </si>
  <si>
    <t>Wystosowanie pisma do wszystkich jednostek</t>
  </si>
  <si>
    <t>Zgodnie z programem rozwoju transportu</t>
  </si>
  <si>
    <t>Realizacja propozycji jednostki ds. zarządzania energią</t>
  </si>
  <si>
    <t>Kontynuacja działań</t>
  </si>
  <si>
    <t>Konuowanie działań oraz wg. B2.5.7</t>
  </si>
  <si>
    <t>Opracowanie planu i zakresu szkoleń</t>
  </si>
  <si>
    <t>Całkowity Koszt</t>
  </si>
  <si>
    <t>Zapewnienie funduszy i opracoweanie SIWZ</t>
  </si>
  <si>
    <t xml:space="preserve">
Wydział Gospodarki Komunalnej i Ochrony Środowiska
Wydział Promocji
Miasta
</t>
  </si>
  <si>
    <t>Tworzenie przyjaznego klimatu do korzystania z odnawialnych źródeł energii</t>
  </si>
  <si>
    <t>Rozważenie modyfikacji i przygotowanie projektu</t>
  </si>
  <si>
    <t>Wg planu KPEC</t>
  </si>
  <si>
    <t>Zadanie ciągłe</t>
  </si>
  <si>
    <t>Zaplanowanie w budżecie miasta lub wystapienie o środki</t>
  </si>
  <si>
    <t>Wg szczegółowego planu wdrożenia POP</t>
  </si>
  <si>
    <t>Opracowanie koncepcji wsparcia</t>
  </si>
  <si>
    <t>B4</t>
  </si>
  <si>
    <t>Promocja, spotkania z przedsiębiorcami  wg B2.5.7</t>
  </si>
  <si>
    <t xml:space="preserve">Uwzględnienie w zagospodarowaniu przestrzennym miasta </t>
  </si>
  <si>
    <t xml:space="preserve">Uwzględnienie w planach zagospodarowania przestrzennego miasta </t>
  </si>
  <si>
    <t>Według planu rozwoju transportu</t>
  </si>
  <si>
    <t>Zgodnie z Wieloletnim Programem Inwestycyjnym</t>
  </si>
  <si>
    <t>Opracowanie koncepcji</t>
  </si>
  <si>
    <t>Zapewnienie środków w budżecie miasta i opracowanie SIWZ</t>
  </si>
  <si>
    <t>Wg B2.5.7</t>
  </si>
  <si>
    <t>Działanie ciągłe</t>
  </si>
  <si>
    <t>Wg WPI</t>
  </si>
  <si>
    <t>Analiza możliwości</t>
  </si>
  <si>
    <t>Uzyskanie pozwolenia na budowę</t>
  </si>
  <si>
    <t>=</t>
  </si>
  <si>
    <t>Celem redukcji emisji gazów cieplarnianych w mieście Bydgoszcz  jest osiągnięcie w 2020 roku poziomu emisji o około 20% mniejszego w stosunku do roku 2005, uwzględniając wszystkie sektory działań. W wartościach bezwzględnych za cel przyjmuje się redukcję emisji o 635 035 Mg CO2e/rok.</t>
  </si>
  <si>
    <t>Wspieranie inicjatyw i możliwości w zakresie oszczędzania energii i wydajności w przemyśle). Realizacja w powiązaniu  z  B2.5.7.</t>
  </si>
  <si>
    <t xml:space="preserve">Przeprowadzenie kampanii i działalności informacyjno szkoleniowej dotyczącej oszczędności wody (Realizacja w ramach szkolenia i podnoszenia kwalifikacji pracowników jednostek samorządu oraz mieszkańców miasta i regionu):
Kampania informacyjna, wzrost opłat za ścieki w perspektywie długoterminowej
ok. 1%  redukcji
„Ścieżka edukacji ekologicznej na bazie zabytkowych obiektów Hali Pomp i Wieży Ciśnień”
</t>
  </si>
  <si>
    <t>Przeprowadzenie kampanii i działalności informacyjno szkoleniowej dotyczącej oszczędności wody (Realizacja w ramach szkolenia i podnoszenia kwalifikacji pracowników jednostek samorządu oraz mieszkańców miasta i regionu):
Kampania informacyjna, wzrost opłat za ścieki w perspektywie długoterminowej
ok. 3%  redukcji
„Ścieżka edukacji ekologicznej na bazie zabytkowych obiektów Hali Pomp i Wieży Ciśnień”</t>
  </si>
  <si>
    <t xml:space="preserve">Urząd Miasta
Miejskie Zakłady Komunikacyjne
Spółka z o.o.
</t>
  </si>
  <si>
    <t>Wsparcie budowy albo budowa dla potrzeb miasta nowych elektrowni wodnych: Czyżkówko, Wyspa Młyńska o mocy 2,5 MW</t>
  </si>
  <si>
    <t>Budowa małych elektrowni fotowoltaicznych o mocy &lt;20 kW:
wykorzystanie na potrzeby zasilania obiektów publicznych (10 budynków )</t>
  </si>
  <si>
    <t>Organizowanie spotkań informacyjnych z zainteresowanymi stronami w celu wykazania, gospodarczych, społecznych i środowiskowych korzyści z podnoszenia efektywności energetycznej i wykorzystania odnawialnych źródeł energii (raz do roku organizowanie spotkań z głównymi udziałowcami Projektu LAKS)</t>
  </si>
  <si>
    <t>Założenie info - portalu miejskiego na temat odnawialnych źródeł energii i efektywności energetycznej z praktycznymi i aktualnymi informacje dla obywateli (gdzie kupić biomasę, gdzie są najlepsze tereny do instalacji energii wiatrowej czy słonecznych kolektorów cieplnych, fotowoltaicznych, listy instalatorów (firm) i urządzeń). Bazy danych mogą zawierać informacje na temat najlepszych praktyk, w tym zakresie w mieście.</t>
  </si>
  <si>
    <t>Modernizacja systemów produkcji i dystrybucji ciepła, zamiana na paliwa ekologiczne ( w tym na gaz, biomasę):
a) Zwiększenie współ-spalania biomasy w Ciepłowniach: Białe Błota, Osowa Góra i Błonie o łącznej mocy 96,965 MW
b) Modernizacja i rozbudowa sieci ciepłowniczych tym zautomatyzowanie węzłów cieplnych(usprawnione wymienniki ciepła, zasobniki c.w.u., pełna automatyka). Wymiana sieci cieplnych budowanych w systemie tradycyjnym na preizolowane:
2010-2013: 1100mb.</t>
  </si>
  <si>
    <t>Modernizacja systemów produkcji i dystrybucji ciepła, zamiana na paliwa ekologiczne ( w tym na gaz, biomasę):
a) Zwiększenie współ-spalania biomasy w Ciepłowniach: Białe Błota, Osowa Góra i Błonie o łącznej mocy 96,965 MW
b) Modernizacja i rozbudowa sieci ciepłowniczych tym zautomatyzowanie węzłów cieplnych(usprawnione wymienniki ciepła, zasobniki c.w.u., pełna automatyka). Wymiana sieci cieplnych budowanych w systemie tradycyjnym na preizolowane:
6508  mb.</t>
  </si>
  <si>
    <t xml:space="preserve">Wsparcie finansowe  zakupu energooszczędnych urządzeń, które umożliwią zmniejszenie zużycia energii w budynkach (wydajne żarówki, wysokosprawne urządzenia) do eliminacji strat cieplnych w budynkach :
Działanie polegające na realizacji Programu „Zielone Światło”
Wymiana starych żarówek na energooszczędne:
- ilość rozdanych żarówek 46,6 tys. 
 </t>
  </si>
  <si>
    <t xml:space="preserve">Wsparcie finansowe  zakupu energooszczędnych urządzeń, które umożliwią zmniejszenie zużycia energii w budynkach (wydajne żarówki, wysokosprawne urządzenia) do eliminacji strat cieplnych w budynkach :
Działanie polegające na realizacji Programu „Zielone Światło”
Wymiana starych żarówek na energooszczędne:
- ilość rozdanych 69,9 tys. 
</t>
  </si>
  <si>
    <t>Opracowanie koncepcji kompleksowej kampanii informacyjno edukacyjnej w zakresie wszystkich elementów działalności społeczeństwa, i jej realizacja (Zakres kampani w zakładce działania)</t>
  </si>
  <si>
    <t>Prowadzeinie kompleksowej kampani informacyjno edukacyjnej w zakresie wszystkich elementów działalności społeczeństwa,  i jej realizacjan (Zakres kampani w zakładce działania)</t>
  </si>
  <si>
    <t>B1.2.2</t>
  </si>
  <si>
    <t>B2.1.2</t>
  </si>
  <si>
    <t>B5.5.2</t>
  </si>
  <si>
    <t>B5.6.2</t>
  </si>
  <si>
    <t>%</t>
  </si>
  <si>
    <t>Ton CO2</t>
  </si>
  <si>
    <t>B5.1.2</t>
  </si>
  <si>
    <t>B2.4.2</t>
  </si>
  <si>
    <t>A4.1.2</t>
  </si>
  <si>
    <t>A1</t>
  </si>
  <si>
    <t>2005-2009</t>
  </si>
  <si>
    <t>Modernizacja systemów produkcji i dystrybucji ciepła, zamiana na paliwa ekologiczne ( w tym na gaz, biomasę itp):
a) Zwiększenie współ-spalania biomasy w Ciepłowniach: Białe Błota, Osowa Góra i Błonie o łącznej mocy 96,965 MW
b) Modernizacja i rozbudowa sieci ciepłowniczych tym zautomatyzowanie węzłów cieplnych(usprawnione wymienniki ciepła, zasobniki c.w.u., pełna automatyka). Wymiana sieci cieplnych budowanych w systemie tradycyjnym na preizolowane:
2010-2013: 1100mb.</t>
  </si>
  <si>
    <t>Modernizacja systemów produkcji i dystrybucji ciepła, zamiana na paliwa ekologiczne ( w tym na gaz, biomasę itp):
a) Zwiększenie współ-spalania biomasy w Ciepłowniach: Białe Błota, Osowa Góra i Błonie o łącznej mocy 96,965 MW
b) Modernizacja i rozbudowa sieci ciepłowniczych tym zautomatyzowanie węzłów cieplnych(usprawnione wymienniki ciepła, zasobniki c.w.u., pełna automatyka). Wymiana sieci cieplnych budowanych w systemie tradycyjnym na preizolowane:
6508  mb.</t>
  </si>
  <si>
    <t>Modernizacja systemów produkcji i dystrybucji ciepła, zamiana na paliwa ekologiczne ( w tym na gaz, biomasę itp):
a) Modernizacja kotłowni (w tym zamiana na paliwa ekologiczne). Do 2009 Modernizacja 18 kotłowni lokalnych eksploatowanych przez KPEC wymiana kotłów olejowych i koksowych na zasilane gazem.</t>
  </si>
  <si>
    <t>Urząd Miasta Bydgoszcz</t>
  </si>
  <si>
    <t>Komunalne Przedsiebiorstwo Energetyki Cieplnej</t>
  </si>
  <si>
    <t>Tak</t>
  </si>
  <si>
    <t>2010-2013</t>
  </si>
  <si>
    <t>-</t>
  </si>
  <si>
    <t>A1.1.1</t>
  </si>
  <si>
    <t xml:space="preserve">Budowa elektrowni wodnych </t>
  </si>
  <si>
    <t>2014-2020</t>
  </si>
  <si>
    <t>Fundusze
Unijne</t>
  </si>
  <si>
    <t>Koszt</t>
  </si>
  <si>
    <t>Budowa małych elektrowni fotowoltaicznych o mocy &lt;20 kW</t>
  </si>
  <si>
    <t>Opracowanie perspektywicznej strategii energetycznej uwzględniającej optymalne zaopatrzenie miasta w energię, uwzględniającej aspekty społeczne, gospodarcze i środowiskowe</t>
  </si>
  <si>
    <t>Efekt ekologiczny w ramach komórki ds. Zarządzania Energią</t>
  </si>
  <si>
    <t>Urząd Miasta Bydgoszcz
Prezydent Miasta</t>
  </si>
  <si>
    <t>Prezydent Miasta Bydgoszcz</t>
  </si>
  <si>
    <t>2011-2013</t>
  </si>
  <si>
    <t>Utworzenie komórki ds. zarządzania energią w Urządzie Miasta Bydgoszcz</t>
  </si>
  <si>
    <t>Opracowanie planu działań</t>
  </si>
  <si>
    <t>DFV1</t>
  </si>
  <si>
    <t xml:space="preserve">Koszty w ramach jednostki ds. energii
oraz "Szczegółowego planu wdrożenia Programu ochrony powietrza dla Bydgoszczy"
</t>
  </si>
  <si>
    <t xml:space="preserve">Koszty w ramach jednostki ds. energii 
oraz "Szczegółowego planu wdrożenia Programu ochrony powietrza dla Bydgoszczy"
</t>
  </si>
  <si>
    <t>Efekt w ramach jednostki ds. energii  oraz "Szczegółowego planu wdrożenia Programu ochrony powietrza dla Bydgoszczy"</t>
  </si>
  <si>
    <t>Efekt w ramach jednostki ds. energii oraz "Szczegółowego planu wdrożenia Programu ochrony powietrza dla Bydgoszczy"</t>
  </si>
  <si>
    <t xml:space="preserve">Budżet Miasta Bydgoszcz </t>
  </si>
  <si>
    <t>Zastąpienie tradycyjnych  żarówek na energooszczędne  (w ramach bieżącej eksploatacji):
Wymiana 1500 tradycyjnych żarówek na kompaktowe świetlówki</t>
  </si>
  <si>
    <t>Zastąpienie tradycyjnych  żarówek na energooszczędne  (w ramach bieżącej eksploatacji):
Wymiana 2000 tradycyjnych żarówek na kompaktowe świetlówki</t>
  </si>
  <si>
    <t>Realizacja planu działań na rzecz  ograniczenia energochłonności ( wymienionego w A2.1.1.) obejmującego kompleksową termomodernizację (z systemami ogrzewania) budynków sektora Samorządu:
a) Zastąpienie niskiej wydajności podgrzewaczy ciepłej wody na bardziej wydajne –realizowane w KPEC (2005-2009)  
b) Montaż regulacji systemów oświetlenia -sterowanego czujnikami min KPEC 2005-2007, Galeria Miejska BWA
c) Zastąpienia elektrycznego ogrzewania wody- gazowym podgrzewaczem wody 
d) Instalacja wysokiej wydajności urządzeń klimatyzacyjnych w Galerii Miejskiej BWA,
e)termomodernizacja budynków jednostek samorządowych</t>
  </si>
  <si>
    <t xml:space="preserve">Urząd Miasta Bydgoszcz, Wydział Inwestycji, Wydział Edukacji,
Wydział Sportu oraz jednostki sektora samorządowego
Komórka ds. zarządzania
energią
</t>
  </si>
  <si>
    <t xml:space="preserve">Urząd Miasta Bydgoszcz, Wydział Inwestycji, Wydział Edukacji,
Wydział Sportu oraz jednostki sektora samorządowego
</t>
  </si>
  <si>
    <t xml:space="preserve">Urząd Miasta Bydgoszcz, Wydział Inwestycji, Wydział Edukacji,
Wydział Sportu oraz jednostki sektora samorządowego
</t>
  </si>
  <si>
    <t xml:space="preserve">Program Operacyjny Infrastruktura i Środowisko
Priorytet IX.
Infrastruktura energetyczna przyjazna środowisku i efektywność energetyczna
Działanie 9.3
</t>
  </si>
  <si>
    <t>2013-2020</t>
  </si>
  <si>
    <t>Jednostka ds. energii</t>
  </si>
  <si>
    <t>Inwentaryzacja potrzeb</t>
  </si>
  <si>
    <t>Wykorzystanie systemu audytów energetycznych do eliminacji strat cieplnych w budynkach</t>
  </si>
  <si>
    <t xml:space="preserve">Urząd Miasta Bydgoszcz </t>
  </si>
  <si>
    <t xml:space="preserve">Wykorzystanie, jako narzędzia do realizacji działania A1.1.12
</t>
  </si>
  <si>
    <t>W ramach działalności Urzędu Miasta Bydgoszcz</t>
  </si>
  <si>
    <t>Komórka ds. zarzadzania energią</t>
  </si>
  <si>
    <t xml:space="preserve">Realizacja planu działań na rzecz  ograniczenia energochłonności ( wymienionego w A2.1.1.) obejmującego kompleksową termomodernizację (z systemami ogrzewania) budynków sektora Samorządu:
a) Zastąpienie niskiej wydajności podgrzewaczy ciepłej wody na bardziej wydajne 
b) Montaż regulacji systemów oświetlenia -sterowanego czujnikami min 
c) Zastąpienia elektrycznego ogrzewania wody- gazowym podgrzewaczem wody 
d) Instalacja wysokiej wydajności urządzeń klimatyzacyjnych
d) Termoizolacja budynków,
e) Montowanie zasłon, rolet przy oknach w celu sterowania promieniowaniem słonecznym. Ochrona przed nagrzaniem biur, sal itp. w obiektach KPEC,
f) Wymiana okien na okna z podwójnymi szybami,
h) Przy modernizacji systemów cieplnych wykorzystanie paneli słonecznych,montaż paneli słonecznych na budynkach KPEC 
</t>
  </si>
  <si>
    <t xml:space="preserve">Realizacja planu działań na rzecz  ograniczenia energochłonności ( wymienionego w A2.1.1.) obejmującego kompleksową termomodernizację (z systemami ogrzewania) budynków sektora Samorządu:
a) Zastąpienie niskiej wydajności podgrzewaczy ciepłej wody na bardziej wydajne
b) Montaż regulacji systemów oświetlenia -sterowanego czujnikami 
c) Zastąpienia elektrycznego ogrzewania wody- gazowym podgrzewaczem wody 
d) Instalacja wysokiej wydajności urządzeń klimatyzacyjnych 
d) Termoizolacja budynków,
e) Montowanie zasłon, rolet przy oknach w celu sterowania promieniowaniem słonecznym. Ochrona przed nagrzaniem biur, sal itp.
f) Wymiana okien na okna z podwójnymi szybami,
h) Przy modernizacji systemów cieplnych wykorzystanie paneli słonecznych
</t>
  </si>
  <si>
    <t>Wykonanie audytu dla obiektów wymagających remontu i termomodernizacji</t>
  </si>
  <si>
    <t>Wykorzystanie, jako narzędzia do realizacji działania A1.1.10</t>
  </si>
  <si>
    <t>tak</t>
  </si>
  <si>
    <t>A2.3.3</t>
  </si>
  <si>
    <t>Zapewnienie, że normy efektywności energetycznej są przestrzegane w praktyce jeśli nie to w razie potrzeby zastosować sankcje/ kary (realizacja w ramach działalności nadzoru)</t>
  </si>
  <si>
    <t>Egzekucja systemu audytów i świadectw energetycznych zgodnie z przepisami</t>
  </si>
  <si>
    <t>Wykorzystanie systemu audytów i świadectw energetycznych do eliminacji strat cieplnych w budynkach</t>
  </si>
  <si>
    <t>Realizacja opracowywanego Programu rozwoju transportu (zakres samorządu) uwzględniającego: usprawnienie systemu komunikacyjnego, wykorzystanie biopaliw, wymianę taboru MZK, modernizację sieci transportowej i rozbudowę systemu tramwajów:
Wymiana oraz modernizacja taboru tramwajowego (zakup i wymiana tramwajów, modernizacja poprzez wymianę zespołu zapłonowego). Zakup nowego taboru- 12 sztuk.</t>
  </si>
  <si>
    <t xml:space="preserve">Realizacja opracowywanego Programu rozwoju transportu (zakres samorządu) uwzględniającego: usprawnienie systemu komunikacyjnego, wykorzystanie biopaliw, wymianę taboru MZK, modernizację sieci transportowej i rozbudowę systemu tramwajów:
a)Wymiana taboru MZK na nowoczesny, spełniający bardziej restrykcyjne standardy emisyjne założenie :wymiana 34 autobusów </t>
  </si>
  <si>
    <t>Realizacja opracowywanego Programu rozwoju transportu (zakres samorządu) uwzględniającego: usprawnienie systemu komunikacyjnego, wykorzystanie biopaliw, wymianę taboru MZK, modernizację sieci transportowej i rozbudowę systemu tramwajów:
c)Stosowanie biopaliw w pojazdach napędzanych olejem napędowym należących do MZK , KPEC udział biopaliw 20%</t>
  </si>
  <si>
    <t>Budżet Miasta Bydgoszcz, Jednostki organizacyjne</t>
  </si>
  <si>
    <t>Jednostki organizacyjne z wyłączeniem floty samochodów MZK</t>
  </si>
  <si>
    <t xml:space="preserve">Urząd Miasta Bydgoszcz
</t>
  </si>
  <si>
    <t>Przetarg na ekologiczne pojazdy</t>
  </si>
  <si>
    <t xml:space="preserve">Realizacja opracowywanego Programu rozwoju transportu (zakres samorządu) uwzględniającego: usprawnienie systemu komunikacyjnego, wykorzystanie biopaliw, wymianę taboru MZK, modernizację sieci transportowej i rozbudowę systemu tramwajów:
a)Wymiana taboru MZK na nowoczesny, spełniający bardziej restrykcyjne standardy emisyjne założenie :wymiana 40 autobusów </t>
  </si>
  <si>
    <t>Fundusze Unijne</t>
  </si>
  <si>
    <t xml:space="preserve">Miejskie Zakłady Komunikacyjne
Spółka z o.o.
</t>
  </si>
  <si>
    <t>Realizacja opracowywanego Programu rozwoju transportu (zakres samorządu) uwzględniającego: usprawnienie systemu komunikacyjnego, wykorzystanie biopaliw, wymianę taboru MZK, modernizację sieci transportowej i rozbudowę systemu tramwajów:
Wymiana oraz modernizacja taboru tramwajowego (zakup i wymiana tramwajów, modernizacja poprzez wymianę zespołu zapłonowego)</t>
  </si>
  <si>
    <t xml:space="preserve">Miejskie Zakłady Komunikacyjne
Spółka z o.o.
Tramwaj Fordon Sp. z o.o.
</t>
  </si>
  <si>
    <t xml:space="preserve">Koszty w ramach działalności własnej
w ramach zakupu paliw
</t>
  </si>
  <si>
    <t>Budżet Miasta Bydgoszcz</t>
  </si>
  <si>
    <t>Wprowadzanie zasad eko-drivingu w ramach szkolenia kierowców MZK oraz jednostek samorządu we własnym zakresie:
Szkolenie ok.1000 osób. Zakładana oszczędność 1,4 l/100km</t>
  </si>
  <si>
    <t>Wprowadzanie zasad eko-drivingu w ramach szkolenia kierowców MZK oraz jednostek samorządu we własnym zakresie:   
Szkolenie ok. 1200 osób do 2020 roku. Zakładana oszczędność 1,4 l/100km</t>
  </si>
  <si>
    <t>Urząd Miasta Bydgoszcz
Miejskie Zakłady Komunikacyjne
Spółka z o.o.</t>
  </si>
  <si>
    <t>Organizacja profesjonalnego szkolenia</t>
  </si>
  <si>
    <t xml:space="preserve">Koszty w ramach działalności własnej
</t>
  </si>
  <si>
    <t>Wspieranie i promowanie zasad zrównoważonej mobilności dla pracowników np. wspólne korzystanie z samochodu, darmowe bilety komunikacji miejskiej dla pracowników jednostek samorządu itp.</t>
  </si>
  <si>
    <t>A3</t>
  </si>
  <si>
    <t>A3.1</t>
  </si>
  <si>
    <t>A3.1.1</t>
  </si>
  <si>
    <t>A3.2</t>
  </si>
  <si>
    <t>A3.2.1</t>
  </si>
  <si>
    <t xml:space="preserve">Komórka ds.Zarządzania Energią
</t>
  </si>
  <si>
    <t xml:space="preserve">Ciągłe zastępowanie zwykłych żarówek w sygnalizacji świetlnej na energooszczędne (np.  LED). Realizacja w ramach bieżącej działalności:
Wymiana 30 % żarówek sygnalizacji świetlnej na LED </t>
  </si>
  <si>
    <t xml:space="preserve">Ciągłe zastępowanie zwykłych żarówek w sygnalizacji świetlnej na energooszczędne (np.  LED). Realizacja w ramach bieżącej działalności:
Wymiana 50 % żarówek sygnalizacji świetlnej na LED </t>
  </si>
  <si>
    <t xml:space="preserve">Wykorzystanie nowoczesnych systemów regulacji publicznego oświetlenia. Realizacja w ramach bieżącej działalności:
Redukcja emisji 10 % z całego sektora, </t>
  </si>
  <si>
    <t>Wykorzystanie nowoczesnych systemów regulacji publicznego oświetlenia. Realizacja w ramach bieżącej działalności:
Redukcja emisji 3 % z całego sektora (prawie wszystkie lampy zostaną wymienione)</t>
  </si>
  <si>
    <t>Zarząd Dróg Miejskich i Komunikacji Publicznej</t>
  </si>
  <si>
    <t>Urząd Miasta Bydgoszcz Zarząd Dróg Miejskich i Komunikacji Publicznej</t>
  </si>
  <si>
    <t xml:space="preserve">W ramach kosztów poniesionych podczas wymiany oświetlenia </t>
  </si>
  <si>
    <t>A5.1.2</t>
  </si>
  <si>
    <t xml:space="preserve">Dobre zarządzanie dystrybucją  wody poprzez zminimalizowanie jej wykorzystania, co doprowadzi do powstawania mniejszej ilości ścieków publicznych. Poprawa systemu dystrybucji wody. Realizacja w ramach bieżącej działalności:
Wprowadzenie automatyzacji zarządzania dystrybucji wody, modernizacja sieci wodociągowej i kanalizacyjnej.
Efekt doprowadzi do zmniejszenia powstających ścieków o ok. 5 % </t>
  </si>
  <si>
    <t xml:space="preserve">Dobre zarządzanie dystrybucją  wody poprzez zminimalizowanie jej wykorzystania, co doprowadzi do powstawania mniejszej ilości ścieków publicznych. Poprawa systemu dystrybucji wody. Realizacja w ramach bieżącej działalności:
Wprowadzenie automatyzacji zarządzania dystrybucji wody, modernizacja sieci wodociągowej i kanalizacyjnej.
Efekt doprowadzi do zmniejszenia powstających ścieków o ok. 3 %
</t>
  </si>
  <si>
    <t xml:space="preserve">Wydział Gospodarki Komunalnej i Ochrony Środowiska
Miejskie Wodociągi i Kanalizacja
</t>
  </si>
  <si>
    <t xml:space="preserve">Wydział Gospodarki Komunalnej i Ochrony Środowiska
Miejskie Wodociągi i Kanalizacji
</t>
  </si>
  <si>
    <t>W ramach działalności własnej</t>
  </si>
  <si>
    <t xml:space="preserve">Fundusze Europejskie
Fundusz Spójności
</t>
  </si>
  <si>
    <t>RPO</t>
  </si>
  <si>
    <t xml:space="preserve">Prowadzenie kampanii informacyjnej wśród pracowników komunalnych, w celu zmniejszenia ilości odpadów bezpośrednio wytwarzanych przez gminną działalność (Realizacja w ramach szkolenia i podnoszenia kwalifikacji pracowników jednostek samorządu):
Szkolenie przeprowadzane raz w roku przez specjalistę ds. ochrony środowiska.
Spodziewany efekt ekologiczny to zminimalizowanie ilości odpadów3 %
</t>
  </si>
  <si>
    <t xml:space="preserve">Prowadzenie kampanii informacyjnej wśród pracowników komunalnych, w celu zmniejszenia ilości odpadów bezpośrednio wytwarzanych przez gminną działalność (Realizacja w ramach szkolenia i podnoszenia kwalifikacji pracowników jednostek samorządu):
Szkolenie przeprowadzane raz w roku przez specjalistę ds. ochrony środowiska.
Spodziewany efekt ekologiczny to zminimalizowanie ilości odpadów o 2 %
</t>
  </si>
  <si>
    <t>Wydział Gospodarki Komunalnej i Ochrony środowiska</t>
  </si>
  <si>
    <t xml:space="preserve">Urząd Miasta Bydgoszcz
Miejskie Wodociągi i Kanalizacji
</t>
  </si>
  <si>
    <t xml:space="preserve">RPO
</t>
  </si>
  <si>
    <t xml:space="preserve">
Budżet Miasta Bydgoszcz
</t>
  </si>
  <si>
    <t>Prowadzenie kampanii informacyjnej wśród pracowników komunalnych, w celu zmniejszenia ilości odpadów bezpośrednio wytwarzanych przez gminną działalność</t>
  </si>
  <si>
    <t>A7.1.3</t>
  </si>
  <si>
    <t>Wykorzystanie w planach zagospodarowania przestrzennego zadrzewień w celu zapewnienia cienia, osłony i opóźnienia spływu wód powodziowych itp.. Realizacja w ramach bieżącej działalności</t>
  </si>
  <si>
    <t>Efekty ekologiczne w ramach działania A7.1.1.</t>
  </si>
  <si>
    <t xml:space="preserve">Biuro Obsługi Urzędu
Wydział Zamówień Publicznych
</t>
  </si>
  <si>
    <t>W ramach działalności własnej Urzędu Miasta</t>
  </si>
  <si>
    <t>Utworzenie nowej komórki ds. zarządzania energią</t>
  </si>
  <si>
    <t>SECTORY i KATEGORIE DIAŁAŃ</t>
  </si>
  <si>
    <t>1. Lokalna Produkcja Energii</t>
  </si>
  <si>
    <t>1.1Niskowęglowa produkcja energii</t>
  </si>
  <si>
    <t>2. Budynki Publiczne</t>
  </si>
  <si>
    <t>2.1 Zarządzanie budynkami publicznymi</t>
  </si>
  <si>
    <t>2.2 Efektywność energetyczna istniejących budynków</t>
  </si>
  <si>
    <t>2.3  Regulacje prawne dla nowych i remontowanych budynków</t>
  </si>
  <si>
    <t>3. Flota pojazdów</t>
  </si>
  <si>
    <t xml:space="preserve">3.1 Zamiana pojazdów </t>
  </si>
  <si>
    <t>3.2 Polityka zrównoważonej mobilności pracowników</t>
  </si>
  <si>
    <t>4. Oświetlenie publiczne</t>
  </si>
  <si>
    <t>4.1  Wysoka sprawność oświetlenia publicznego</t>
  </si>
  <si>
    <t>4.2 Regulacja systemu publicznego oświetlenia</t>
  </si>
  <si>
    <t>5. Gospodarka wodno-ściekowa</t>
  </si>
  <si>
    <t>5.1 Plany i programy</t>
  </si>
  <si>
    <t>6. Odpady</t>
  </si>
  <si>
    <t>6.1 Informacje i szkolenia</t>
  </si>
  <si>
    <t>7. Zieleń publiczna</t>
  </si>
  <si>
    <t>7.1 Plany i programy</t>
  </si>
  <si>
    <t>8. Zielone Zamówienia publiczne</t>
  </si>
  <si>
    <t>1.  Zielone zamówienia publiczne</t>
  </si>
  <si>
    <t>2. Wspólne zamówienia publiczne</t>
  </si>
  <si>
    <t>Kod działań</t>
  </si>
  <si>
    <t>Spodziewana redukcja CO2 (t/rok) z sektora</t>
  </si>
  <si>
    <t>Lista działań</t>
  </si>
  <si>
    <t>Działania krótkoterminowe (2013)</t>
  </si>
  <si>
    <t>Cała GHG Suma spodziewanej redukcja emisji GHG z poszczególnych działań odnosząca się do całości  (%)</t>
  </si>
  <si>
    <t>Spodziewana redukcja GHG z pojedynczych działań odnoszaca się do całości sektora (%)</t>
  </si>
  <si>
    <t>Odpowiedzialność polityczna</t>
  </si>
  <si>
    <t>Odpowiedzialność techniczna</t>
  </si>
  <si>
    <t>Odpowiedzialność Urzędu Miasta(Tak/Nie)</t>
  </si>
  <si>
    <t>Pierwszy krok</t>
  </si>
  <si>
    <t>Kto</t>
  </si>
  <si>
    <t>Co</t>
  </si>
  <si>
    <t>Inne źródła finansowania</t>
  </si>
  <si>
    <t>Działania długoterminowe (2020)</t>
  </si>
  <si>
    <t>Finansowanie działania</t>
  </si>
  <si>
    <t>Aspekt finansowy-koszty</t>
  </si>
  <si>
    <t>Aspekt finansowy- koszty</t>
  </si>
  <si>
    <t>Czas działania
Poczatek i koniec</t>
  </si>
  <si>
    <t>Działania wykonane w latach 2005-2009</t>
  </si>
  <si>
    <t xml:space="preserve">Spodziewana redukcja CO2  (t/rok) </t>
  </si>
  <si>
    <t>Wspieranie organizacji konsumenckich i organizacji pozarządowych w celu rozpowszechniania informacji nt. korzyści z działań powodujących zwiększenie efektywności energetycznej oraz promowania korzyści  płynących ze stosowania odnawialnych źródeł energii wśród odbiorców końcowych, finalnych konsumentów. W ramach działalności własnej jednostek</t>
  </si>
  <si>
    <t>1.Lokalna produkcja energii</t>
  </si>
  <si>
    <t xml:space="preserve">1.1 Informacja i wsparcie działań </t>
  </si>
  <si>
    <t>1.2 Przepisy i działania promujące lokalną produkcję energii</t>
  </si>
  <si>
    <t>Zapewnienie warunków do budowy lokalnych źródeł wytwarzania energii (w ramach działalności własnej administracji)</t>
  </si>
  <si>
    <t>B.1.2.3</t>
  </si>
  <si>
    <t>B1.3.1</t>
  </si>
  <si>
    <t>B1.3.2</t>
  </si>
  <si>
    <t>B1.3.3</t>
  </si>
  <si>
    <t>B1.2</t>
  </si>
  <si>
    <t>B1.2.1</t>
  </si>
  <si>
    <t>B.1.3</t>
  </si>
  <si>
    <t xml:space="preserve">Efekty w podsumowaniu
Sektora Lokalna Produkcja Energii
</t>
  </si>
  <si>
    <t xml:space="preserve">Urząd Miasta
Wydział Gospodarki Komunalnej i Ochrony Środowiska
</t>
  </si>
  <si>
    <t>W ramach działań własnych</t>
  </si>
  <si>
    <t>Spotkanie z udziałowcami projektu</t>
  </si>
  <si>
    <t>Efekty w podusmowaniu działania B1.3</t>
  </si>
  <si>
    <t>Fundusze Europejskie</t>
  </si>
  <si>
    <t>Środki własne Urzędu Miasta Bydgoszcz</t>
  </si>
  <si>
    <t>1.3. Szczegółowe działania w sektorze wynikajace z powyższych działań i istniejacych planów- Lokalna Produkcja Energii</t>
  </si>
  <si>
    <t xml:space="preserve">Aktualizacja info - portalu miejskiego na temat odnawialnych źródeł energii i efektywności energetycznej z praktycznymi i aktualnymi informacje dla obywateli (gdzie kupić biomasę, gdzie są najlepsze tereny do instalacji energii wiatrowej czy słonecznych kolektorów cieplnych, fotowoltaicznych, listy instalatorów (firm) i urządzeń). Bazy danych mogą zawierać informacje na temat najlepszych praktyk , w tym zakresie w mieście. </t>
  </si>
  <si>
    <t xml:space="preserve">Urząd Miasta
Wydział Gospodarki Komunalnej i Ochrony Środowiska 
Wydział Promocji Miasta
</t>
  </si>
  <si>
    <t>Spotkanie informacyjne</t>
  </si>
  <si>
    <t>Wybudowanie do 2020 roku elektrowni wodnej o mocy 1 MW</t>
  </si>
  <si>
    <t>Indywidualny inwestor</t>
  </si>
  <si>
    <t>Indywidualny przedsiębiorca</t>
  </si>
  <si>
    <t>Budowa małych elektrowni fotowoltaicznych o mocy &lt;20 kW:
- 1000 obiektów</t>
  </si>
  <si>
    <t>2.1  Plany i programy</t>
  </si>
  <si>
    <t>2.2 Regulacje dla nowych i remontowanych budynków</t>
  </si>
  <si>
    <t>2. Sektor mieszkalny</t>
  </si>
  <si>
    <t>Łączenie kryteriów energetycznych w planowaniu. Uwzględnienie tych kryteriów w zakresie planowania przestrzeni publicznej (planowania przestrzennego, planu rozwoju komunikacji miejskiej, planu rozwoju sieci ciepłowniczej (realizacja ciągła w ramach powstajacych planów)</t>
  </si>
  <si>
    <t>Promowanie kompleksowych rozwiązań (Układ mieszany: mieszkalnictwo, usługi i praca (realizacja w ramach planowania przestrzennego)</t>
  </si>
  <si>
    <t>Sterowanie rozwojem  zabudowanej przestrzeni- rozwój i rewalityzacja starych dzielnic (zdegradowanych obszarów (realizacja w ramach planowania przestrzennego)</t>
  </si>
  <si>
    <t>B2.1.3</t>
  </si>
  <si>
    <t>B2.1.4</t>
  </si>
  <si>
    <t xml:space="preserve">Urząd Miasta
Bydgoszcz Wydział Rozwoju i Strategii Miasta
 Miejska Pracownia Urbanistyczna
</t>
  </si>
  <si>
    <t xml:space="preserve">Efekty redukcji w  działaniu B.2.10 
</t>
  </si>
  <si>
    <t xml:space="preserve">Efekty oszczedności energii w  działaniu B.2.10 
</t>
  </si>
  <si>
    <t xml:space="preserve">Efekty oszczędnościw  działaniu B.2.10 
</t>
  </si>
  <si>
    <t>Zapewnienie realizacji krajowych standardów energetycznych i ewentualna egzekucja kar (realizacja w ramach obowiazujacego systemu nadzoru)</t>
  </si>
  <si>
    <t>2.3 Bodźcce ekonomiczne i pożyczki</t>
  </si>
  <si>
    <t>Środki własne Urzędu Miasta Bydgoszcz
Prywatni Sponsorzy</t>
  </si>
  <si>
    <t xml:space="preserve">Urząd Miasta Wydział Gospodarki Komunalnej i Ochrony Środowiska
Wydział Administracji Budowlanej
</t>
  </si>
  <si>
    <t xml:space="preserve">Urząd Miasta Wydział Gospodarki Komunalnej i Ochrony Środowiska
Wydział Administracji Budowlanej
</t>
  </si>
  <si>
    <t>Suma spodziewanej redukcja emisji GHG z poszczególnych działań odnosząca się do całości  (%)</t>
  </si>
  <si>
    <t>Oszczędność energii
[tys. zł]</t>
  </si>
  <si>
    <t>Oszczędność energii
[tys. zł.]</t>
  </si>
  <si>
    <t>B2.5 Opracowanie koncepcji kompleksowej kampani informacyjno edukacyjnej w zakresie wszystkich elementów działalności społeczeństwa,  i jej realizacja: Zakres kampani i sektory działania</t>
  </si>
  <si>
    <t xml:space="preserve">Wydział Gospodarki Komunalnej i Ochrony Środowiska
Wydział Promocji Miasta
</t>
  </si>
  <si>
    <t xml:space="preserve">Wydział Gospodarki Komunalnej i Ochrony Środowiska
Wydział Promocji Miasta
</t>
  </si>
  <si>
    <t>Opracowanie strategi kampani</t>
  </si>
  <si>
    <t>Koszt
[zł]</t>
  </si>
  <si>
    <t xml:space="preserve">WFOŚ
Fundusze Unijne
</t>
  </si>
  <si>
    <t>2.4 Informacja i szkolenia</t>
  </si>
  <si>
    <t xml:space="preserve">Realizacja działań zawartych w Szczegółowym planie wdrożeń Programu ochrony powietrza (POP) dla aglomeracji Bydgoszcz (grudzień 2008): Likwidacja kotłów węglowych i podłączenie do miejskiej sieci ciepłowniczej, wymiana starych kotłów węglowych na: gazowe, retortowe, na biomasę, olejowe i ogrzewanie elektryczne akumulacyjne, wykorzystanie odnawialnych źródeł energii, termomodernizacja budynków jedno i wielorodzinnych. </t>
  </si>
  <si>
    <t>3. Sektor Usług i Handlu</t>
  </si>
  <si>
    <t>Środki własne Urzędu Miasta Bydgoszcz
Środki osób fizycznych</t>
  </si>
  <si>
    <t xml:space="preserve">Urząd Miasta Bydgoszcz
 Wydział Gospodarki Komunalnej i Ochrony Środowiska 
oraz instytucje zgodnie z realizowanymi zadaniami POP i innymi
</t>
  </si>
  <si>
    <t>Bank Gospodarstwa
Krajowego ze środków Funduszu Termomodernizacji i Remontów (FTiR)</t>
  </si>
  <si>
    <t>Osoby fizyczne:
inwestorzyu</t>
  </si>
  <si>
    <t>Środki własne Urzędu Miasta Bydgoszcz
Środki własne osób fizycznych</t>
  </si>
  <si>
    <t xml:space="preserve">Uzupełnienie istniejących mechanizmów wsparcia sektora mieszkaniowego poprzez dofinansowanie termomodernizacji domów mieszkaniowych:
- 8 % domów mieszkalnych: 11 tys.
</t>
  </si>
  <si>
    <t>Uzupełnienie istniejących mechanizmów wsparcia sektora mieszkaniowego poprzez dofinansowanie termomodernizacji domów mieszkaniowych:
- 15 % domów mieszkalnych 20,7 tys.</t>
  </si>
  <si>
    <t xml:space="preserve">
Wydział Gospodarki Komunalnej i Ochrony Środowiska 
Jednostki indywidualne
</t>
  </si>
  <si>
    <t xml:space="preserve">
Uruchomienie funduszy termomodernizacyjnych
</t>
  </si>
  <si>
    <t xml:space="preserve">Mechanizmy wsparcia dla mieszkańców poprzez dofinansowanie kolektorów słonecznych służących do ogrzania ciepłej wody użytkowej:
Do 2013 roku z  kolektorów słonecznych skorzysta 5 % mieszkańców
</t>
  </si>
  <si>
    <t>Mechanizmy wsparcia dla mieszkańców poprzez dofinansowanie kolektorów słonecznych służących do ogrzania ciepłej wody użytkowej:
Do 2013 roku z  kolektorów słonecznych skorzysta 10 % mieszkańców</t>
  </si>
  <si>
    <t>Współfinansowanie przez Urzęd Miasta Bydgoszcz
Środki osób fizycznych</t>
  </si>
  <si>
    <t>Współfinansowanie przez Urząd MiastaBydgoszcz
Środki osób fizycznych</t>
  </si>
  <si>
    <t>3.1Plany i programy</t>
  </si>
  <si>
    <t xml:space="preserve">Kampania informacyjna- w ramach kompleksowej kampanii informacyjno-edukacyjnej </t>
  </si>
  <si>
    <t>Promowanie inicjatyw mających na celu bezpośrednie zaangażowanie sektora handlowego i sektora instytucji do zmniejszenia emisji gazów cieplarnianych:
Projekt i rozwój „Porozumień Klimatycznych*” -współpraca organizacji publicznych, przedsiębiorstw oraz innych podmiotów na rzecz osiągnięcia poprawy efektywności energetycznej i redukcji zużycia energii.  Do „Porozumień” będą mogli przystąpić wszyscy którzy zdecydują się na spełnienie stawianych warunków:
•Zmniejszenie zużycia energii w porównaniu do 2009 roku o 5 % do 2020r.
•Od 2010 roku będą kupowane lub wynajmowane tylko te pojazdy i sprzęt przyjazne środowisku lub w najbardziej przyjaznej technologii dla środowiska.
Przystąpienie do „Porozumień*” da uczestnikom prawo do posługiwania się specjalnym logo oraz nazwą np. „uczestnik klimatu Bydgoskiego*”.
.</t>
  </si>
  <si>
    <t xml:space="preserve">Wydział Gospodarki Komunalnej i Ochrony Środowiska 
Zespół Obsługi Inwestora i Przedsiębiorczości
Organizacje publiczne
Przedsiębiorcy
</t>
  </si>
  <si>
    <t xml:space="preserve">
Wydział Gospodarki Komunalnej i Ochrony Środowiska 
Zespół Obsługi Inwestora i Przedsiębiorczości
</t>
  </si>
  <si>
    <t xml:space="preserve">Koszty poniesione w  ramach promocji oraz indywidualnie przez przedsiębiorców </t>
  </si>
  <si>
    <t>Urząd MiastaBydgoszcz
Organizacje publiczne
Przedsiębiorcy
Osoby fizyczne, inwestorzy</t>
  </si>
  <si>
    <t>4.1  Efektywność energetyczna</t>
  </si>
  <si>
    <t>4.Sektor przemysłowy</t>
  </si>
  <si>
    <t xml:space="preserve">Ocenienie istnienia inicjatyw  publicznych i prywatnych, skierowanych na promowanie oszczędności energii i podniesienia wydajności efektywności w przemyśle:
Realizacja regulacji prawnych Unii Europejskiej i Polski promujących efektywność energetyczną w Przemyśle. Efekt redukcji GHG w Sektorze Przemysłu do 2020 roku 15 %. </t>
  </si>
  <si>
    <t>Zakłady Przemysłowe,</t>
  </si>
  <si>
    <t xml:space="preserve">Zakłady Przemysłowe,
Urząd Miasta
</t>
  </si>
  <si>
    <t>Zakłady Przemysłowe,
Urząd Miasta</t>
  </si>
  <si>
    <t>5. 1  Ograniczanie zapotrzebowania na transport</t>
  </si>
  <si>
    <t>B5.1.3</t>
  </si>
  <si>
    <t>B5.1.4</t>
  </si>
  <si>
    <t xml:space="preserve"> Efektywne wykorzystanie przestrzeni publicznej (zwarta zabudowa miasta), oraz ukierunkowanie rozwoju miasta na transport publiczny, pieszy i rowerowy. Realizacja w ramach planów zagospodarowania przestrzennego. </t>
  </si>
  <si>
    <t>Utrzymanie istniejących skrótów dróg i tras w systemie dróg w celu ograniczenia konsumpcji energii w stosunku do rozwiązań mniej efektywnych np. masowego transportu publicznego dłuższego. Uwzgledniane w procesach planowania</t>
  </si>
  <si>
    <t xml:space="preserve">Koszty w ramach działalności </t>
  </si>
  <si>
    <t>Efekty w ramach usprawnienia systemu komunikacyjnego miasta Bydgoszcz</t>
  </si>
  <si>
    <t>Zwiększenie wykorzystania technologii informacyjnych i komunikacyjnych (ICT). Władze lokalne mają możliwość wykorzystania technologii ICT w celu zrealizowania koncepcji e-administracji i eliminacji konieczności podróży obywateli do urzędów w celu wypełnienia ich obowiązków administracyjnych. Realizacja w ramach działalności administracji:
Ciągła realizacja programu e-Bydgoszcz</t>
  </si>
  <si>
    <t xml:space="preserve">
Urząd Miasta
Wydział Obsługi Urzędu
</t>
  </si>
  <si>
    <t>Intensyfikacja obsługi petenta przez usługi ICT</t>
  </si>
  <si>
    <t>5.2 Transport publiczny</t>
  </si>
  <si>
    <t xml:space="preserve"> Opracowanie zestawu wskaźników pomiarowych, które ocenią stopień dostępności transportu publicznego dla lokalnych mieszkańców. Dokonanie szczegółowej analizy obecnej sytuacji i przyjęcie działań dla poprawy tych wskaźników. Wykorzystywane do opracowania programu rozwoju transportu. </t>
  </si>
  <si>
    <t>Współpraca  z radami dzielnic i innymi instytucjami  w celu zapewnienia wysokiego poziomu standartów infrastruktury i utrzymania transportu publicznego, włączając w to przystanki  autobusowe (osłony) i poprawę warunków na stacjach autobusowych i kolejowych. Realizowane w ramach poszczególnych jednostek</t>
  </si>
  <si>
    <t xml:space="preserve">Wykorzystanie zestawu wskaźników pomiarowych, które ocenią stopień dostępności transportu publicznego dla lokalnych mieszkańców. Dokonanie szczegółowej analizy obecnej sytuacji i przyjęcie działań dla poprawy tych wskaźników. Wykorzystywane do opracowania programu rozwoju transportu. </t>
  </si>
  <si>
    <t>Urząd Miasta 
Wydział Uprawnień Komunikacyjnych
Zarząd Dróg Miejskich i Komunikacji Publicznej</t>
  </si>
  <si>
    <t xml:space="preserve"> 
Wydział Uprawnień Komunikacyjnych
Zarząd Dróg Miejskich i Komunikacji Publicznej</t>
  </si>
  <si>
    <t>Spotkania z radnymi</t>
  </si>
  <si>
    <t>5.3 Rowery</t>
  </si>
  <si>
    <t xml:space="preserve">Promowanie ruchu rowerowego poprzez stworzenie zintegrowanej sieci ścieżek rowerowych, łączących miejsca zamieszkania z docelowym miejscem podróży, oddzielenie ścieżek rowerowych od transportu samochodowego. Realizowane w ramach planowania przestrzennego:
Planowanie w ramach działalności własnej.
Realizacja razem z budową, przebudową dróg i ulic, 2,5 kilometra rocznie. Zakup stojaków na rowery.
</t>
  </si>
  <si>
    <t>5.4 Strefy dla pieszych</t>
  </si>
  <si>
    <t xml:space="preserve">Powiekszanie"stref tylko dla pieszych" i "stref ograniczonego ruchu" w tym o ograniczonej prędkości, które pozwalają bezpiecznie dzielic tą samą przestrzeń przez pieszych i samochody.  Realizowane w ramach planowania przestrzennego:
a) Powiększenie "infrastruktury przeznaczonej dla pieszych oraz zapewnienie dostępu usług lokalnych które winny być położone w zasięgu pieszych. Realizowane w ramach planowania przestrzennego.
</t>
  </si>
  <si>
    <t>5.5 Utrudnienia w korzystaniu z samochodów</t>
  </si>
  <si>
    <t>B5.5.3</t>
  </si>
  <si>
    <t>Stworzenie stref opłatowych w centrum miast, zmuszając kierowców do płacenia opłat.  Od kierowców może być pobierana opłata za koszt socjalny jeżdżenia po mieście, co będzie powodowało ze wykorzystanie samochodu będzie mniej atrakcyjne.</t>
  </si>
  <si>
    <t>Wprowadzenie opłat parkingowych: z ograniczeniami czasowymi i regulacją dostępnych miejsc parkingowych dla nie rezydentów. Realizowane</t>
  </si>
  <si>
    <t>Wydzielanie pasów jezdni dla komunikacji publicznej</t>
  </si>
  <si>
    <t>5.6 Informacje</t>
  </si>
  <si>
    <t>B5.6.3</t>
  </si>
  <si>
    <t xml:space="preserve">Wprowadzenie serwisu informacyjnego na temat zintegrowanego transportu publicznego poprzez tworzenie centrum informacji telefonicznej, punktów informacyjnych które będą czynne 24 godziny jak również poprzez internet </t>
  </si>
  <si>
    <t xml:space="preserve">Promowanie  wizerunku cyklistów: to nie tylko rekreacja, sport, wypoczynek ale także środek transportu. Realizacja w ramach B2.5.7 </t>
  </si>
  <si>
    <t>Przygotowanie przewodników dotyczących ścieżek rowerowych i informacji na ich temat ( jaki jest numer bądź kolor ścieżki rowerowej, drogowskazów z odległością) dla łatwiejszego ich wykorzystania. Realizowane w ramach budowy i utrzymania ścieżek rowerowych)</t>
  </si>
  <si>
    <t>5.7 Usprawnienie systemu komunikacyjnego</t>
  </si>
  <si>
    <t>B5.7.2</t>
  </si>
  <si>
    <t>B5.7.3</t>
  </si>
  <si>
    <t>6. Gospodarka odpadami</t>
  </si>
  <si>
    <t xml:space="preserve">Fundusze Unijne
WFOŚ
</t>
  </si>
  <si>
    <t xml:space="preserve">Wydział Gospodarki Komunalnej i Ochrony Środowiska
Wydział Promocji Miasta
</t>
  </si>
  <si>
    <t xml:space="preserve">Koszty w ramach  kompleksowej kampanii informacyjno-edukacyjnej </t>
  </si>
  <si>
    <t>Budowa spalarni odpadów</t>
  </si>
  <si>
    <t>Osoby fizyczne</t>
  </si>
  <si>
    <t>Koszty w ramach  dzialalności własnej</t>
  </si>
  <si>
    <t xml:space="preserve"> Przedsiębiorstwa</t>
  </si>
  <si>
    <t xml:space="preserve"> Urząd Miasta 
Przedsiębiorstwa</t>
  </si>
  <si>
    <t xml:space="preserve">Stosowanie komponentu organicznego w paliwach :Zmniejszenie zużycia paliwa w transporcie publicznym i tranzycie poprzez zastosowanie bio-komponentów w paliwach transportowych </t>
  </si>
  <si>
    <t xml:space="preserve"> </t>
  </si>
  <si>
    <t>Efekty redukcji w latach 2014-2020</t>
  </si>
  <si>
    <t xml:space="preserve">Międzygminny Kompleks Unieszkodliwiania Odpadów ProNatura Sp. z o.o.
</t>
  </si>
  <si>
    <t xml:space="preserve"> Wydział Gospodarki Komunalnej i Ochrony Środowiska
</t>
  </si>
  <si>
    <t>Emisja z miasta Bydgoszcz</t>
  </si>
  <si>
    <t>Udział redukcji w 2020 roku [%]</t>
  </si>
  <si>
    <t>Redukcja emisji względem całej emisji z Miasta Bydgoszcz</t>
  </si>
  <si>
    <t>Emisja bazowa -Miasto Bydgoszcz</t>
  </si>
  <si>
    <t>Emisja bazowa -Segment Samorzadu</t>
  </si>
  <si>
    <t xml:space="preserve">Suma Redukcji </t>
  </si>
  <si>
    <t>Emisja bazowa -Segment Społeczeństwa</t>
  </si>
  <si>
    <t>Redukcja emisji względem emisji  segmentu Samorządu</t>
  </si>
  <si>
    <t>Redukcja emisji względem emisji segmentu Społeczeństwa</t>
  </si>
  <si>
    <t xml:space="preserve">
Wydział Gospodarki Komunalnej i Ochrony Środowiska 
</t>
  </si>
  <si>
    <t>Uwzględnienie w planach w ramach ciągłej realizacji</t>
  </si>
  <si>
    <t xml:space="preserve">Nawiązanie współpracy z bankami
</t>
  </si>
  <si>
    <t xml:space="preserve">Usprawnienie systemu komunikacyjnego miasta poprzez modernizację ulic i ciagów komunikacyjnych (wg Wieloletniego planu inwestycyjnego):
-Budowa linii tramwajowej do dzielnicy Fordon z przebudową układu drogowego w ciągu ulic Fordońska, Lewińskiego, Akademicka i Andersa i węzłem integracyjnym w obszarze stacji kolejowej „Bydgoszcz Wschód” w Bydgoszczy.
-Budowa linii tramwajowej z centrum miasta do dworca kolejowego Bydgoszcz Główna z rozbudową ulic Marszałka Focha, Naruszewicza, Dworcowa i Zygmunta Augusta w Bydgoszczy
</t>
  </si>
  <si>
    <t>Budowa ul. Ogińskiego w Bydgoszczy na odcinku od ulicy Powstańców Wielkopolskich do ulicy Wojska Polskiego wraz z obiektami inżynierskimi  i dojazdami
Przebudowa Węzła Zachodniego - II etap
Przebudowa ul. Spornej wraz z rozbiórką i odbudową mostu
Budowa ul. Nowogrudziądzkiej
Rewitalizacja ul. Dworcowej, polegająca na przebudowie ulicy na odc. od ul. Matejki do ul. Gdańskiej
Przebudowa ulicy Nakielskiej - I etap - odc. od Ronda Grunwaldzkiego do ul. Czerwonego Krzyża
Przebudowa dróg gminnnych o nawierzchni nieutwardzonej
Budowa ścieżek rowerowych z Fordonu do Leśnego Parku Kultury i Wypoczynku w Myślęcinku
Budowa ul. Deszczowej
Budowa drogi łączącej Bydgoski Park Przemysłowy z drogą krajową Nr 10
Rewitalizacja Starego Rynku wraz z przyległymi ulicami oraz ul. Mostowej wraz z ciągiem komunikacyjnym Mostu J.Sulimy-Kamińskiego
Przebudowa ul. Chodkiewicza</t>
  </si>
  <si>
    <t>Usprawnienie systemu komunikacyjnego miasta poprzez modernizację ulic i ciagów komunikacyjnych (wszystkie działania wymieniono w zakładce Działania)</t>
  </si>
  <si>
    <t>B.5.7.2 Usprawnienie systemu komunikacyjnego miasta poprzez modernizację ulic i ciagów komunikacyjnych lata 2010-2013</t>
  </si>
  <si>
    <t>B.5.7.2 Usprawnienie systemu komunikacyjnego miasta poprzez modernizację ulic i ciagów komunikacyjnych lata 2013-2020</t>
  </si>
  <si>
    <r>
      <t xml:space="preserve">Realizacja działań zawartych w Szczegółowym planie wdrożeń Programu ochrony powietrza (POP) dla aglomeracji Bydgoszcz (grudzień 2008): Likwidacja kotłów węglowych i podłączenie do miejskiej sieci ciepłowniczej, wymiana starych kotłów węglowych na: gazowe, retortowe, na biomasę, olejowe i ogrzewanie elektryczne akumulacyjne, wykorzystanie odnawialnych źródeł energii, termomodernizacja budynków jedno i wielorodzinnych:
Zakres zadań :
</t>
    </r>
    <r>
      <rPr>
        <b/>
        <sz val="16"/>
        <rFont val="Arial"/>
        <family val="2"/>
        <charset val="238"/>
      </rPr>
      <t>Likwidacja kotła i podłączenie do m.s.c.</t>
    </r>
    <r>
      <rPr>
        <sz val="16"/>
        <rFont val="Arial"/>
        <family val="2"/>
        <charset val="238"/>
      </rPr>
      <t xml:space="preserve">
 liczba inwestycji: 862
</t>
    </r>
    <r>
      <rPr>
        <b/>
        <sz val="16"/>
        <rFont val="Arial"/>
        <family val="2"/>
        <charset val="238"/>
      </rPr>
      <t xml:space="preserve"> wymiana starych kotłów węglowych na:
kotły gazowe</t>
    </r>
    <r>
      <rPr>
        <sz val="16"/>
        <rFont val="Arial"/>
        <family val="2"/>
        <charset val="238"/>
      </rPr>
      <t xml:space="preserve">
liczba inwestycji: 859
</t>
    </r>
    <r>
      <rPr>
        <b/>
        <sz val="16"/>
        <rFont val="Arial"/>
        <family val="2"/>
        <charset val="238"/>
      </rPr>
      <t>kotły retortowe</t>
    </r>
    <r>
      <rPr>
        <sz val="16"/>
        <rFont val="Arial"/>
        <family val="2"/>
        <charset val="238"/>
      </rPr>
      <t xml:space="preserve">
liczba inwestycji: 99
</t>
    </r>
    <r>
      <rPr>
        <b/>
        <sz val="16"/>
        <rFont val="Arial"/>
        <family val="2"/>
        <charset val="238"/>
      </rPr>
      <t>kotły na biomasę</t>
    </r>
    <r>
      <rPr>
        <sz val="16"/>
        <rFont val="Arial"/>
        <family val="2"/>
        <charset val="238"/>
      </rPr>
      <t xml:space="preserve">
liczba inwestycji: 4
</t>
    </r>
    <r>
      <rPr>
        <b/>
        <sz val="16"/>
        <rFont val="Arial"/>
        <family val="2"/>
        <charset val="238"/>
      </rPr>
      <t xml:space="preserve">kotły olejowe: </t>
    </r>
    <r>
      <rPr>
        <sz val="16"/>
        <rFont val="Arial"/>
        <family val="2"/>
        <charset val="238"/>
      </rPr>
      <t xml:space="preserve">
liczba inwestycji:5
</t>
    </r>
    <r>
      <rPr>
        <b/>
        <sz val="16"/>
        <rFont val="Arial"/>
        <family val="2"/>
        <charset val="238"/>
      </rPr>
      <t>kotły akumulacyjne elektryczne:</t>
    </r>
    <r>
      <rPr>
        <sz val="16"/>
        <rFont val="Arial"/>
        <family val="2"/>
        <charset val="238"/>
      </rPr>
      <t xml:space="preserve">
liczba inwestycji: 52
</t>
    </r>
  </si>
  <si>
    <r>
      <t xml:space="preserve">Realizacja działań zawartych w Szczegółowym planie wdrożeń Programu ochrony powietrza (POP) dla aglomeracji Bydgoszcz (grudzień 2008): Likwidacja kotłów węglowych i podłączenie do miejskiej sieci ciepłowniczej, wymiana starych kotłów węglowych na: gazowe, retortowe, na biomasę, olejowe i ogrzewanie elektryczne akumulacyjne, wykorzystanie odnawialnych źródeł energii, termomodernizacja budynków jedno i wielorodzinnych:
Zakres zadań:
</t>
    </r>
    <r>
      <rPr>
        <b/>
        <sz val="16"/>
        <rFont val="Arial"/>
        <family val="2"/>
        <charset val="238"/>
      </rPr>
      <t>Likwidacja kotła i podłączenie do m.s.c.</t>
    </r>
    <r>
      <rPr>
        <sz val="16"/>
        <rFont val="Arial"/>
        <family val="2"/>
        <charset val="238"/>
      </rPr>
      <t xml:space="preserve">
 liczba inwestycji: 2 013
</t>
    </r>
    <r>
      <rPr>
        <b/>
        <sz val="16"/>
        <rFont val="Arial"/>
        <family val="2"/>
        <charset val="238"/>
      </rPr>
      <t>wymiana starych kotłów węglowych na:
kotły gazowe</t>
    </r>
    <r>
      <rPr>
        <sz val="16"/>
        <rFont val="Arial"/>
        <family val="2"/>
        <charset val="238"/>
      </rPr>
      <t xml:space="preserve">
liczba inwestycji: 2 004
</t>
    </r>
    <r>
      <rPr>
        <b/>
        <sz val="16"/>
        <rFont val="Arial"/>
        <family val="2"/>
        <charset val="238"/>
      </rPr>
      <t>kotły retortowe</t>
    </r>
    <r>
      <rPr>
        <sz val="16"/>
        <rFont val="Arial"/>
        <family val="2"/>
        <charset val="238"/>
      </rPr>
      <t xml:space="preserve">
liczba inwestycji: 231
</t>
    </r>
    <r>
      <rPr>
        <b/>
        <sz val="16"/>
        <rFont val="Arial"/>
        <family val="2"/>
        <charset val="238"/>
      </rPr>
      <t>kotły na biomasę</t>
    </r>
    <r>
      <rPr>
        <sz val="16"/>
        <rFont val="Arial"/>
        <family val="2"/>
        <charset val="238"/>
      </rPr>
      <t xml:space="preserve">
liczba inwestycji: 8
</t>
    </r>
    <r>
      <rPr>
        <b/>
        <sz val="16"/>
        <rFont val="Arial"/>
        <family val="2"/>
        <charset val="238"/>
      </rPr>
      <t xml:space="preserve">kotły olejowe: </t>
    </r>
    <r>
      <rPr>
        <sz val="16"/>
        <rFont val="Arial"/>
        <family val="2"/>
        <charset val="238"/>
      </rPr>
      <t xml:space="preserve">
liczba inwestycji:12
</t>
    </r>
    <r>
      <rPr>
        <b/>
        <sz val="16"/>
        <rFont val="Arial"/>
        <family val="2"/>
        <charset val="238"/>
      </rPr>
      <t>kotły akumulacyjne elektryczne:</t>
    </r>
    <r>
      <rPr>
        <sz val="16"/>
        <rFont val="Arial"/>
        <family val="2"/>
        <charset val="238"/>
      </rPr>
      <t xml:space="preserve">
liczba inwestycji: 121
</t>
    </r>
  </si>
  <si>
    <t xml:space="preserve">Kampania informacyjna, w ramach kompleksowej kampanii informacyjno-edukacyjnej </t>
  </si>
  <si>
    <t>Zapewnienie bezpośredniego połączenia miedzy aglomeracjami w wyniku dobrych rozwiązań komunikacyjnych. Cel ten można osiągnąć poprzez odpowiednią kombinację mniej elastycznych grup transportu dla długiego i średniego dystansu i innych bardziej elastycznych środków takich jak np. wynajem rowerów na krótkie dystansy.</t>
  </si>
  <si>
    <t>Stworzenie platformy do współ-podróżowania dla mieszkańców Bydgoszczy (gwieździsty rozkład linii transportu publicznego)</t>
  </si>
  <si>
    <t xml:space="preserve">Powiązania transportu publicznego: tworzenie miejsc parkingowych przy stacjach kolejowych lub tramwajowych/autobusowych. Wprowadzenie wynajmu rowerów, przy stajach publicznego transportu i stajach kolejowych.  Realizowane w ramach planowania przestrzennego </t>
  </si>
  <si>
    <t xml:space="preserve">Powiększanie "stref tylko dla pieszych" i "stref ograniczonego ruchu" w tym o ograniczonej prędkości, które pozwolą bezpiecznie dzielić tą samą przestrzeń przez pieszych i samochody.  Realizowane w ramach planowania przestrzennego:
a) Powiększenie "infrastruktury przeznaczonej dla pieszych oraz zapewnienie dostępu usług lokalnych które winny być położone w zasięgu pieszych. Realizowane w ramach planowania przestrzennego.
</t>
  </si>
  <si>
    <t xml:space="preserve">Ocenienie istnienia inicjatyw  publicznych i prywatnych, skierowanych na promowanie oszczędności energii i podniesienia wydajności efektywności w przemyśle. 
Realizacja regulacji prawnych Unii Europejskiej i Polski promujących efektywność energetyczną w Przemyśle. Efekt redukcji GHG w Sektorze Przemysłu do 2013 roku 5 %.  </t>
  </si>
  <si>
    <t xml:space="preserve">Koszty poniesione  indywidualnie przez przedsiębiorców </t>
  </si>
  <si>
    <t xml:space="preserve">Urząd Miasta
Wydział Informatyki, Wydział Organizacyjny
</t>
  </si>
  <si>
    <t>Współpraca  z radami dzielnic i innymi instytucjami  w celu zapewnienia wysokiego poziomu standardów infrastruktury i utrzymania transportu publicznego, włączając w to przystanki  autobusowe (osłony) i poprawę warunków na stacjach autobusowych i kolejowych. Realizowane w ramach poszczególnych jednostek</t>
  </si>
  <si>
    <t>B6.2.2</t>
  </si>
  <si>
    <t>6.3 Spalarnia</t>
  </si>
  <si>
    <t>6.2 Informowanie</t>
  </si>
  <si>
    <t>Rok bazowy</t>
  </si>
  <si>
    <t>Cel redukcyjny do roku 2020 (% w stosunku do roku bazowego)</t>
  </si>
  <si>
    <t xml:space="preserve">Redukcja, która będzie osiągnięta w 2020 </t>
  </si>
  <si>
    <t>Całkowita redukcja</t>
  </si>
  <si>
    <t>Redukcja na mieszkańca</t>
  </si>
  <si>
    <t xml:space="preserve">Ogólny Cel Redukcji CO2 </t>
  </si>
  <si>
    <t>(%)    do</t>
  </si>
  <si>
    <t>Długoterminowa wizja lokalnych władz</t>
  </si>
  <si>
    <t>Redukcja osiagnieta do 2010  (% w stosunku do roku bazowego)</t>
  </si>
  <si>
    <t>Ton CO2/mieszkańca</t>
  </si>
  <si>
    <t xml:space="preserve">
Miejskie Wodociągi i Kanalizacja
</t>
  </si>
</sst>
</file>

<file path=xl/styles.xml><?xml version="1.0" encoding="utf-8"?>
<styleSheet xmlns="http://schemas.openxmlformats.org/spreadsheetml/2006/main">
  <numFmts count="7">
    <numFmt numFmtId="41" formatCode="_-* #,##0\ _z_ł_-;\-* #,##0\ _z_ł_-;_-* &quot;-&quot;\ _z_ł_-;_-@_-"/>
    <numFmt numFmtId="44" formatCode="_-* #,##0.00\ &quot;zł&quot;_-;\-* #,##0.00\ &quot;zł&quot;_-;_-* &quot;-&quot;??\ &quot;zł&quot;_-;_-@_-"/>
    <numFmt numFmtId="164" formatCode="#,##0\ &quot;zł&quot;"/>
    <numFmt numFmtId="165" formatCode="#,##0\ _z_ł"/>
    <numFmt numFmtId="166" formatCode="#,##0.00\ &quot;zł&quot;"/>
    <numFmt numFmtId="167" formatCode="#,##0\ &quot;zł&quot;;[Red]#,##0\ &quot;zł&quot;"/>
    <numFmt numFmtId="168" formatCode="0.0%"/>
  </numFmts>
  <fonts count="25">
    <font>
      <sz val="10"/>
      <name val="Verdana"/>
    </font>
    <font>
      <sz val="8"/>
      <name val="Verdana"/>
      <family val="2"/>
      <charset val="238"/>
    </font>
    <font>
      <b/>
      <sz val="10"/>
      <name val="Arial"/>
      <family val="2"/>
      <charset val="238"/>
    </font>
    <font>
      <sz val="10"/>
      <name val="Verdana"/>
      <family val="2"/>
      <charset val="238"/>
    </font>
    <font>
      <b/>
      <sz val="10"/>
      <color indexed="9"/>
      <name val="Arial"/>
      <family val="2"/>
      <charset val="238"/>
    </font>
    <font>
      <sz val="10"/>
      <name val="Arial"/>
      <family val="2"/>
      <charset val="238"/>
    </font>
    <font>
      <b/>
      <sz val="12"/>
      <name val="Arial"/>
      <family val="2"/>
      <charset val="238"/>
    </font>
    <font>
      <b/>
      <sz val="12"/>
      <color indexed="49"/>
      <name val="Calibri"/>
      <family val="2"/>
    </font>
    <font>
      <sz val="11"/>
      <name val="Calibri"/>
      <family val="2"/>
      <charset val="238"/>
    </font>
    <font>
      <b/>
      <sz val="11"/>
      <name val="Calibri"/>
      <family val="2"/>
      <charset val="238"/>
    </font>
    <font>
      <b/>
      <sz val="12"/>
      <name val="Calibri"/>
      <family val="2"/>
    </font>
    <font>
      <i/>
      <sz val="11"/>
      <color indexed="23"/>
      <name val="Calibri"/>
      <family val="2"/>
    </font>
    <font>
      <b/>
      <sz val="11"/>
      <name val="Arial"/>
      <family val="2"/>
      <charset val="238"/>
    </font>
    <font>
      <sz val="9"/>
      <name val="Calibri"/>
      <family val="2"/>
      <charset val="238"/>
    </font>
    <font>
      <sz val="9"/>
      <color indexed="8"/>
      <name val="Czcionka tekstu podstawowego"/>
      <family val="2"/>
      <charset val="238"/>
    </font>
    <font>
      <sz val="9"/>
      <name val="Verdana"/>
      <family val="2"/>
      <charset val="238"/>
    </font>
    <font>
      <sz val="8"/>
      <name val="Verdana"/>
    </font>
    <font>
      <b/>
      <sz val="20"/>
      <name val="Verdana"/>
      <family val="2"/>
      <charset val="238"/>
    </font>
    <font>
      <sz val="16"/>
      <name val="Arial"/>
      <family val="2"/>
      <charset val="238"/>
    </font>
    <font>
      <b/>
      <sz val="16"/>
      <name val="Arial"/>
      <family val="2"/>
      <charset val="238"/>
    </font>
    <font>
      <sz val="16"/>
      <name val="Verdana"/>
    </font>
    <font>
      <sz val="16"/>
      <name val="Verdana"/>
      <family val="2"/>
      <charset val="238"/>
    </font>
    <font>
      <b/>
      <sz val="16"/>
      <name val="Verdana"/>
      <family val="2"/>
      <charset val="238"/>
    </font>
    <font>
      <b/>
      <sz val="16"/>
      <name val="Verdana"/>
    </font>
    <font>
      <sz val="16"/>
      <name val="Calibri"/>
      <family val="2"/>
      <charset val="238"/>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50"/>
        <bgColor indexed="64"/>
      </patternFill>
    </fill>
    <fill>
      <patternFill patternType="solid">
        <fgColor indexed="15"/>
        <bgColor indexed="64"/>
      </patternFill>
    </fill>
    <fill>
      <patternFill patternType="solid">
        <fgColor indexed="49"/>
        <bgColor indexed="64"/>
      </patternFill>
    </fill>
    <fill>
      <patternFill patternType="solid">
        <fgColor indexed="11"/>
        <bgColor indexed="64"/>
      </patternFill>
    </fill>
    <fill>
      <patternFill patternType="solid">
        <fgColor indexed="19"/>
        <bgColor indexed="64"/>
      </patternFill>
    </fill>
    <fill>
      <patternFill patternType="solid">
        <fgColor indexed="43"/>
        <bgColor indexed="64"/>
      </patternFill>
    </fill>
    <fill>
      <patternFill patternType="solid">
        <fgColor indexed="22"/>
        <bgColor indexed="64"/>
      </patternFill>
    </fill>
    <fill>
      <patternFill patternType="solid">
        <fgColor indexed="31"/>
        <bgColor indexed="64"/>
      </patternFill>
    </fill>
    <fill>
      <patternFill patternType="solid">
        <fgColor indexed="24"/>
        <bgColor indexed="64"/>
      </patternFill>
    </fill>
    <fill>
      <patternFill patternType="solid">
        <fgColor indexed="57"/>
        <bgColor indexed="64"/>
      </patternFill>
    </fill>
  </fills>
  <borders count="43">
    <border>
      <left/>
      <right/>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thin">
        <color indexed="64"/>
      </bottom>
      <diagonal/>
    </border>
  </borders>
  <cellStyleXfs count="1">
    <xf numFmtId="0" fontId="0" fillId="0" borderId="0"/>
  </cellStyleXfs>
  <cellXfs count="418">
    <xf numFmtId="0" fontId="0" fillId="0" borderId="0" xfId="0"/>
    <xf numFmtId="0" fontId="12" fillId="2" borderId="1" xfId="0" applyFont="1" applyFill="1" applyBorder="1" applyAlignment="1">
      <alignment horizontal="left" vertical="top" wrapText="1"/>
    </xf>
    <xf numFmtId="0" fontId="0" fillId="2" borderId="0" xfId="0" applyNumberFormat="1" applyFill="1" applyAlignment="1">
      <alignment horizontal="left" vertical="center" wrapText="1"/>
    </xf>
    <xf numFmtId="0" fontId="0" fillId="2" borderId="0" xfId="0" applyFill="1" applyAlignment="1">
      <alignment horizontal="left" vertical="center" wrapText="1"/>
    </xf>
    <xf numFmtId="0" fontId="14" fillId="2" borderId="0" xfId="0" applyFont="1" applyFill="1" applyAlignment="1">
      <alignment horizontal="left" vertical="top" wrapText="1"/>
    </xf>
    <xf numFmtId="0" fontId="19" fillId="3" borderId="2" xfId="0" applyFont="1" applyFill="1" applyBorder="1" applyAlignment="1">
      <alignment horizontal="center" vertical="center" wrapText="1"/>
    </xf>
    <xf numFmtId="0" fontId="18" fillId="0" borderId="2" xfId="0" applyFont="1" applyBorder="1" applyAlignment="1">
      <alignment vertical="top" wrapText="1"/>
    </xf>
    <xf numFmtId="0" fontId="19" fillId="4" borderId="2" xfId="0" applyFont="1" applyFill="1" applyBorder="1" applyAlignment="1">
      <alignment horizontal="center" vertical="center" wrapText="1"/>
    </xf>
    <xf numFmtId="0" fontId="19" fillId="0" borderId="2" xfId="0" applyFont="1" applyBorder="1" applyAlignment="1">
      <alignment wrapText="1"/>
    </xf>
    <xf numFmtId="0" fontId="19" fillId="3" borderId="2" xfId="0" applyFont="1" applyFill="1" applyBorder="1" applyAlignment="1">
      <alignment horizontal="center" vertical="center"/>
    </xf>
    <xf numFmtId="168" fontId="19" fillId="3" borderId="2" xfId="0" applyNumberFormat="1" applyFont="1" applyFill="1" applyBorder="1" applyAlignment="1">
      <alignment horizontal="center" vertical="center" wrapText="1"/>
    </xf>
    <xf numFmtId="1" fontId="19" fillId="3" borderId="2" xfId="0" applyNumberFormat="1"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0" borderId="2" xfId="0" applyFont="1" applyBorder="1"/>
    <xf numFmtId="0" fontId="19" fillId="7" borderId="2" xfId="0" applyFont="1" applyFill="1" applyBorder="1" applyAlignment="1">
      <alignment horizontal="center" vertical="center" wrapText="1"/>
    </xf>
    <xf numFmtId="1" fontId="19" fillId="4" borderId="2" xfId="0" applyNumberFormat="1" applyFont="1" applyFill="1" applyBorder="1" applyAlignment="1">
      <alignment horizontal="center" vertical="center" wrapText="1"/>
    </xf>
    <xf numFmtId="0" fontId="19" fillId="8" borderId="2" xfId="0" applyFont="1" applyFill="1" applyBorder="1" applyAlignment="1">
      <alignment horizontal="center" vertical="center"/>
    </xf>
    <xf numFmtId="168" fontId="19" fillId="8" borderId="2" xfId="0" applyNumberFormat="1" applyFont="1" applyFill="1" applyBorder="1" applyAlignment="1">
      <alignment horizontal="center" vertical="center" wrapText="1"/>
    </xf>
    <xf numFmtId="0" fontId="19" fillId="8" borderId="2" xfId="0" applyFont="1" applyFill="1" applyBorder="1" applyAlignment="1">
      <alignment horizontal="center" vertical="center" wrapText="1"/>
    </xf>
    <xf numFmtId="168"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2" xfId="0" applyFont="1" applyBorder="1"/>
    <xf numFmtId="2" fontId="18" fillId="9" borderId="2" xfId="0" applyNumberFormat="1" applyFont="1" applyFill="1" applyBorder="1" applyAlignment="1">
      <alignment vertical="top" wrapText="1"/>
    </xf>
    <xf numFmtId="0" fontId="18" fillId="0" borderId="2" xfId="0" applyFont="1" applyBorder="1" applyAlignment="1">
      <alignment wrapText="1"/>
    </xf>
    <xf numFmtId="0" fontId="18" fillId="0" borderId="2" xfId="0" applyFont="1" applyBorder="1" applyAlignment="1">
      <alignment horizontal="center" vertical="center" wrapText="1"/>
    </xf>
    <xf numFmtId="165" fontId="18" fillId="0" borderId="2" xfId="0" applyNumberFormat="1" applyFont="1" applyBorder="1" applyAlignment="1">
      <alignment horizontal="center" vertical="center" wrapText="1"/>
    </xf>
    <xf numFmtId="0" fontId="18" fillId="9" borderId="2" xfId="0" applyFont="1" applyFill="1" applyBorder="1" applyAlignment="1">
      <alignment vertical="top" wrapText="1"/>
    </xf>
    <xf numFmtId="0" fontId="18" fillId="9" borderId="2" xfId="0" applyFont="1" applyFill="1" applyBorder="1" applyAlignment="1">
      <alignment vertical="center" wrapText="1"/>
    </xf>
    <xf numFmtId="0" fontId="18" fillId="9" borderId="2" xfId="0" applyFont="1" applyFill="1" applyBorder="1" applyAlignment="1">
      <alignment vertical="center"/>
    </xf>
    <xf numFmtId="0" fontId="19" fillId="0" borderId="2" xfId="0" applyFont="1" applyBorder="1" applyAlignment="1">
      <alignment horizontal="left" vertical="center" wrapText="1"/>
    </xf>
    <xf numFmtId="0" fontId="18" fillId="0" borderId="2" xfId="0" applyFont="1" applyBorder="1" applyAlignment="1">
      <alignment vertical="center"/>
    </xf>
    <xf numFmtId="168" fontId="19" fillId="4" borderId="2" xfId="0" applyNumberFormat="1" applyFont="1" applyFill="1" applyBorder="1" applyAlignment="1">
      <alignment horizontal="center" vertical="center" wrapText="1"/>
    </xf>
    <xf numFmtId="1" fontId="19" fillId="8" borderId="2" xfId="0" applyNumberFormat="1" applyFont="1" applyFill="1" applyBorder="1" applyAlignment="1">
      <alignment horizontal="center" vertical="center" wrapText="1"/>
    </xf>
    <xf numFmtId="0" fontId="19" fillId="0" borderId="2" xfId="0" applyFont="1" applyBorder="1" applyAlignment="1">
      <alignment horizontal="center" vertical="center"/>
    </xf>
    <xf numFmtId="0" fontId="18" fillId="0" borderId="2" xfId="0" applyFont="1" applyBorder="1" applyAlignment="1">
      <alignment horizontal="center" vertical="center"/>
    </xf>
    <xf numFmtId="2" fontId="18" fillId="0" borderId="2" xfId="0" applyNumberFormat="1" applyFont="1" applyBorder="1" applyAlignment="1">
      <alignment vertical="top" wrapText="1" readingOrder="1"/>
    </xf>
    <xf numFmtId="0" fontId="20" fillId="0" borderId="0" xfId="0" applyFont="1"/>
    <xf numFmtId="0" fontId="21" fillId="0" borderId="0" xfId="0" applyFont="1"/>
    <xf numFmtId="168" fontId="20" fillId="0" borderId="0" xfId="0" applyNumberFormat="1" applyFont="1"/>
    <xf numFmtId="1" fontId="20" fillId="0" borderId="0" xfId="0" applyNumberFormat="1" applyFont="1"/>
    <xf numFmtId="167" fontId="20" fillId="0" borderId="0" xfId="0" applyNumberFormat="1" applyFont="1"/>
    <xf numFmtId="165" fontId="20" fillId="0" borderId="0" xfId="0" applyNumberFormat="1" applyFont="1"/>
    <xf numFmtId="164" fontId="20" fillId="0" borderId="0" xfId="0" applyNumberFormat="1" applyFont="1"/>
    <xf numFmtId="0" fontId="19" fillId="0" borderId="0" xfId="0" applyFont="1"/>
    <xf numFmtId="0" fontId="22" fillId="0" borderId="0" xfId="0" applyFont="1"/>
    <xf numFmtId="0" fontId="20" fillId="2" borderId="0" xfId="0" applyFont="1" applyFill="1"/>
    <xf numFmtId="167" fontId="21" fillId="3" borderId="2" xfId="0" applyNumberFormat="1" applyFont="1" applyFill="1" applyBorder="1" applyAlignment="1">
      <alignment horizontal="center" vertical="center" wrapText="1"/>
    </xf>
    <xf numFmtId="0" fontId="21" fillId="0" borderId="2" xfId="0" applyFont="1" applyBorder="1"/>
    <xf numFmtId="0" fontId="21" fillId="0" borderId="2" xfId="0" applyFont="1" applyBorder="1" applyAlignment="1"/>
    <xf numFmtId="164" fontId="19" fillId="4" borderId="0" xfId="0" applyNumberFormat="1" applyFont="1" applyFill="1" applyBorder="1" applyAlignment="1">
      <alignment horizontal="center" vertical="center" wrapText="1"/>
    </xf>
    <xf numFmtId="41" fontId="21" fillId="0" borderId="0" xfId="0" applyNumberFormat="1" applyFont="1"/>
    <xf numFmtId="0" fontId="21" fillId="0" borderId="0" xfId="0" applyFont="1" applyFill="1"/>
    <xf numFmtId="0" fontId="21" fillId="2" borderId="0" xfId="0" applyFont="1" applyFill="1" applyBorder="1"/>
    <xf numFmtId="0" fontId="21" fillId="0" borderId="2" xfId="0" applyFont="1" applyFill="1" applyBorder="1"/>
    <xf numFmtId="168" fontId="21" fillId="0" borderId="2" xfId="0" applyNumberFormat="1" applyFont="1" applyFill="1" applyBorder="1"/>
    <xf numFmtId="1" fontId="21" fillId="0" borderId="2" xfId="0" applyNumberFormat="1" applyFont="1" applyFill="1" applyBorder="1"/>
    <xf numFmtId="0" fontId="21" fillId="0" borderId="3" xfId="0" applyFont="1" applyFill="1" applyBorder="1"/>
    <xf numFmtId="167" fontId="21" fillId="3" borderId="2" xfId="0" applyNumberFormat="1" applyFont="1" applyFill="1" applyBorder="1" applyAlignment="1">
      <alignment horizontal="center" vertical="center"/>
    </xf>
    <xf numFmtId="0" fontId="20" fillId="8" borderId="0" xfId="0" applyFont="1" applyFill="1"/>
    <xf numFmtId="168" fontId="20" fillId="8" borderId="0" xfId="0" applyNumberFormat="1" applyFont="1" applyFill="1"/>
    <xf numFmtId="1" fontId="20" fillId="8" borderId="0" xfId="0" applyNumberFormat="1" applyFont="1" applyFill="1"/>
    <xf numFmtId="0" fontId="19" fillId="0" borderId="0" xfId="0" applyFont="1" applyAlignment="1">
      <alignment wrapText="1"/>
    </xf>
    <xf numFmtId="0" fontId="19" fillId="10" borderId="2" xfId="0" applyFont="1" applyFill="1" applyBorder="1" applyAlignment="1">
      <alignment horizontal="center" vertical="center" wrapText="1"/>
    </xf>
    <xf numFmtId="0" fontId="19" fillId="2" borderId="0" xfId="0" applyFont="1" applyFill="1" applyBorder="1" applyAlignment="1">
      <alignment horizontal="center" vertical="center" wrapText="1"/>
    </xf>
    <xf numFmtId="167" fontId="19" fillId="3" borderId="2" xfId="0" applyNumberFormat="1" applyFont="1" applyFill="1" applyBorder="1" applyAlignment="1">
      <alignment horizontal="center" vertical="center" wrapText="1"/>
    </xf>
    <xf numFmtId="165" fontId="19" fillId="4" borderId="2" xfId="0" applyNumberFormat="1" applyFont="1" applyFill="1" applyBorder="1" applyAlignment="1">
      <alignment horizontal="center" vertical="center" wrapText="1"/>
    </xf>
    <xf numFmtId="0" fontId="19" fillId="0" borderId="0" xfId="0" applyFont="1" applyAlignment="1">
      <alignment horizontal="center" vertical="center"/>
    </xf>
    <xf numFmtId="0" fontId="23" fillId="0" borderId="0" xfId="0" applyFont="1"/>
    <xf numFmtId="0" fontId="21" fillId="0" borderId="4" xfId="0" applyFont="1" applyBorder="1" applyAlignment="1">
      <alignment wrapText="1"/>
    </xf>
    <xf numFmtId="1" fontId="22" fillId="0" borderId="4" xfId="0" applyNumberFormat="1" applyFont="1" applyBorder="1" applyAlignment="1">
      <alignment wrapText="1"/>
    </xf>
    <xf numFmtId="0" fontId="20" fillId="0" borderId="4" xfId="0" applyFont="1" applyBorder="1" applyAlignment="1">
      <alignment wrapText="1"/>
    </xf>
    <xf numFmtId="0" fontId="20" fillId="2" borderId="0" xfId="0" applyFont="1" applyFill="1" applyBorder="1" applyAlignment="1">
      <alignment wrapText="1"/>
    </xf>
    <xf numFmtId="168" fontId="20" fillId="0" borderId="4" xfId="0" applyNumberFormat="1" applyFont="1" applyBorder="1" applyAlignment="1">
      <alignment wrapText="1"/>
    </xf>
    <xf numFmtId="1" fontId="20" fillId="0" borderId="4" xfId="0" applyNumberFormat="1" applyFont="1" applyBorder="1" applyAlignment="1">
      <alignment wrapText="1"/>
    </xf>
    <xf numFmtId="167" fontId="20" fillId="0" borderId="4" xfId="0" applyNumberFormat="1" applyFont="1" applyBorder="1" applyAlignment="1">
      <alignment wrapText="1"/>
    </xf>
    <xf numFmtId="0" fontId="18" fillId="0" borderId="4" xfId="0" applyFont="1" applyBorder="1" applyAlignment="1">
      <alignment vertical="top" wrapText="1"/>
    </xf>
    <xf numFmtId="165" fontId="20" fillId="0" borderId="4" xfId="0" applyNumberFormat="1" applyFont="1" applyBorder="1" applyAlignment="1">
      <alignment wrapText="1"/>
    </xf>
    <xf numFmtId="0" fontId="20" fillId="0" borderId="2" xfId="0" applyFont="1" applyBorder="1"/>
    <xf numFmtId="164" fontId="20" fillId="0" borderId="0" xfId="0" applyNumberFormat="1" applyFont="1" applyBorder="1"/>
    <xf numFmtId="0" fontId="19" fillId="2" borderId="5" xfId="0" applyFont="1" applyFill="1" applyBorder="1" applyAlignment="1">
      <alignment horizontal="left" vertical="top" wrapText="1"/>
    </xf>
    <xf numFmtId="0" fontId="19" fillId="2" borderId="5" xfId="0" applyFont="1" applyFill="1" applyBorder="1" applyAlignment="1">
      <alignment wrapText="1"/>
    </xf>
    <xf numFmtId="0" fontId="20" fillId="2" borderId="6" xfId="0" applyFont="1" applyFill="1" applyBorder="1"/>
    <xf numFmtId="0" fontId="21" fillId="10" borderId="7" xfId="0" applyFont="1" applyFill="1" applyBorder="1"/>
    <xf numFmtId="168" fontId="20" fillId="10" borderId="8" xfId="0" applyNumberFormat="1" applyFont="1" applyFill="1" applyBorder="1"/>
    <xf numFmtId="1" fontId="20" fillId="10" borderId="8" xfId="0" applyNumberFormat="1" applyFont="1" applyFill="1" applyBorder="1"/>
    <xf numFmtId="0" fontId="20" fillId="10" borderId="8" xfId="0" applyFont="1" applyFill="1" applyBorder="1"/>
    <xf numFmtId="167" fontId="20" fillId="10" borderId="8" xfId="0" applyNumberFormat="1" applyFont="1" applyFill="1" applyBorder="1"/>
    <xf numFmtId="0" fontId="20" fillId="0" borderId="8" xfId="0" applyFont="1" applyFill="1" applyBorder="1"/>
    <xf numFmtId="0" fontId="21" fillId="10" borderId="8" xfId="0" applyFont="1" applyFill="1" applyBorder="1"/>
    <xf numFmtId="1" fontId="20" fillId="10" borderId="9" xfId="0" applyNumberFormat="1" applyFont="1" applyFill="1" applyBorder="1"/>
    <xf numFmtId="0" fontId="20" fillId="10" borderId="9" xfId="0" applyFont="1" applyFill="1" applyBorder="1"/>
    <xf numFmtId="0" fontId="20" fillId="10" borderId="10" xfId="0" applyFont="1" applyFill="1" applyBorder="1"/>
    <xf numFmtId="165" fontId="20" fillId="10" borderId="11" xfId="0" applyNumberFormat="1" applyFont="1" applyFill="1" applyBorder="1"/>
    <xf numFmtId="0" fontId="20" fillId="10" borderId="5" xfId="0" applyFont="1" applyFill="1" applyBorder="1"/>
    <xf numFmtId="164" fontId="20" fillId="10" borderId="5" xfId="0" applyNumberFormat="1" applyFont="1" applyFill="1" applyBorder="1"/>
    <xf numFmtId="0" fontId="20" fillId="0" borderId="5" xfId="0" applyFont="1" applyFill="1" applyBorder="1"/>
    <xf numFmtId="168" fontId="20" fillId="10" borderId="12" xfId="0" applyNumberFormat="1" applyFont="1" applyFill="1" applyBorder="1"/>
    <xf numFmtId="1" fontId="20" fillId="10" borderId="5" xfId="0" applyNumberFormat="1" applyFont="1" applyFill="1" applyBorder="1"/>
    <xf numFmtId="0" fontId="20" fillId="10" borderId="12" xfId="0" applyFont="1" applyFill="1" applyBorder="1"/>
    <xf numFmtId="0" fontId="19" fillId="0" borderId="13" xfId="0" applyFont="1" applyFill="1" applyBorder="1" applyAlignment="1">
      <alignment wrapText="1"/>
    </xf>
    <xf numFmtId="0" fontId="19" fillId="0" borderId="13" xfId="0" applyFont="1" applyBorder="1" applyAlignment="1">
      <alignment horizontal="left" vertical="center" wrapText="1"/>
    </xf>
    <xf numFmtId="0" fontId="21" fillId="0" borderId="14" xfId="0" applyFont="1" applyBorder="1"/>
    <xf numFmtId="168" fontId="20" fillId="0" borderId="13" xfId="0" applyNumberFormat="1" applyFont="1" applyBorder="1"/>
    <xf numFmtId="1" fontId="20" fillId="0" borderId="13" xfId="0" applyNumberFormat="1" applyFont="1" applyBorder="1"/>
    <xf numFmtId="0" fontId="20" fillId="0" borderId="13" xfId="0" applyFont="1" applyBorder="1"/>
    <xf numFmtId="167" fontId="20" fillId="0" borderId="13" xfId="0" applyNumberFormat="1" applyFont="1" applyBorder="1"/>
    <xf numFmtId="0" fontId="21" fillId="0" borderId="13" xfId="0" applyFont="1" applyBorder="1"/>
    <xf numFmtId="165" fontId="20" fillId="0" borderId="13" xfId="0" applyNumberFormat="1" applyFont="1" applyBorder="1"/>
    <xf numFmtId="164" fontId="20" fillId="0" borderId="13" xfId="0" applyNumberFormat="1" applyFont="1" applyBorder="1"/>
    <xf numFmtId="0" fontId="18" fillId="9" borderId="2" xfId="0" applyFont="1" applyFill="1" applyBorder="1" applyAlignment="1">
      <alignment horizontal="left" vertical="center" wrapText="1" readingOrder="1"/>
    </xf>
    <xf numFmtId="167" fontId="18" fillId="0" borderId="2" xfId="0" applyNumberFormat="1" applyFont="1" applyFill="1" applyBorder="1" applyAlignment="1">
      <alignment horizontal="center" vertical="center" wrapText="1"/>
    </xf>
    <xf numFmtId="0" fontId="20" fillId="0" borderId="2" xfId="0" applyFont="1" applyBorder="1" applyAlignment="1">
      <alignment horizontal="center"/>
    </xf>
    <xf numFmtId="164" fontId="18" fillId="0" borderId="2" xfId="0" applyNumberFormat="1" applyFont="1" applyFill="1" applyBorder="1" applyAlignment="1">
      <alignment horizontal="center" vertical="center" wrapText="1"/>
    </xf>
    <xf numFmtId="0" fontId="21" fillId="9" borderId="2" xfId="0" applyFont="1" applyFill="1" applyBorder="1" applyAlignment="1">
      <alignment horizontal="center" vertical="center"/>
    </xf>
    <xf numFmtId="168" fontId="21" fillId="0" borderId="2" xfId="0" applyNumberFormat="1" applyFont="1" applyBorder="1" applyAlignment="1">
      <alignment horizontal="center" vertical="center"/>
    </xf>
    <xf numFmtId="1"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18" fillId="9" borderId="2" xfId="0" applyFont="1" applyFill="1" applyBorder="1" applyAlignment="1">
      <alignment vertical="top" wrapText="1" readingOrder="1"/>
    </xf>
    <xf numFmtId="0" fontId="18" fillId="9" borderId="15" xfId="0" applyFont="1" applyFill="1" applyBorder="1" applyAlignment="1">
      <alignment vertical="top" wrapText="1"/>
    </xf>
    <xf numFmtId="165" fontId="18" fillId="0" borderId="2" xfId="0" applyNumberFormat="1" applyFont="1" applyFill="1" applyBorder="1" applyAlignment="1">
      <alignment horizontal="center" vertical="center" wrapText="1"/>
    </xf>
    <xf numFmtId="0" fontId="21" fillId="0" borderId="15" xfId="0" applyFont="1" applyBorder="1"/>
    <xf numFmtId="168" fontId="20" fillId="0" borderId="2" xfId="0" applyNumberFormat="1" applyFont="1" applyBorder="1"/>
    <xf numFmtId="1" fontId="20" fillId="0" borderId="2" xfId="0" applyNumberFormat="1" applyFont="1" applyBorder="1"/>
    <xf numFmtId="165" fontId="20" fillId="0" borderId="2" xfId="0" applyNumberFormat="1" applyFont="1" applyFill="1" applyBorder="1"/>
    <xf numFmtId="165" fontId="20" fillId="0" borderId="2" xfId="0" applyNumberFormat="1" applyFont="1" applyBorder="1"/>
    <xf numFmtId="164" fontId="20" fillId="0" borderId="2" xfId="0" applyNumberFormat="1" applyFont="1" applyBorder="1"/>
    <xf numFmtId="0" fontId="18" fillId="9" borderId="2" xfId="0" applyFont="1" applyFill="1" applyBorder="1"/>
    <xf numFmtId="0" fontId="21" fillId="0" borderId="2" xfId="0" applyFont="1" applyBorder="1" applyAlignment="1">
      <alignment vertical="center"/>
    </xf>
    <xf numFmtId="0" fontId="18" fillId="9" borderId="2" xfId="0" applyFont="1" applyFill="1" applyBorder="1" applyAlignment="1">
      <alignment horizontal="left" vertical="top" wrapText="1" readingOrder="1"/>
    </xf>
    <xf numFmtId="168" fontId="18" fillId="0" borderId="2" xfId="0" applyNumberFormat="1" applyFont="1" applyBorder="1" applyAlignment="1">
      <alignment horizontal="center" vertical="center" wrapText="1" readingOrder="1"/>
    </xf>
    <xf numFmtId="1" fontId="18" fillId="0" borderId="0" xfId="0" applyNumberFormat="1" applyFont="1" applyFill="1" applyAlignment="1">
      <alignment horizontal="center" vertical="center" wrapText="1"/>
    </xf>
    <xf numFmtId="0" fontId="18" fillId="0" borderId="2" xfId="0" applyFont="1" applyBorder="1" applyAlignment="1">
      <alignment horizontal="center" vertical="center" wrapText="1" readingOrder="1"/>
    </xf>
    <xf numFmtId="2" fontId="18" fillId="0" borderId="2" xfId="0" applyNumberFormat="1" applyFont="1" applyBorder="1" applyAlignment="1">
      <alignment horizontal="center" vertical="center" wrapText="1" readingOrder="1"/>
    </xf>
    <xf numFmtId="165" fontId="18" fillId="0" borderId="2" xfId="0" applyNumberFormat="1" applyFont="1" applyBorder="1" applyAlignment="1">
      <alignment horizontal="center" vertical="center" wrapText="1" readingOrder="1"/>
    </xf>
    <xf numFmtId="2" fontId="18" fillId="9" borderId="2" xfId="0" applyNumberFormat="1" applyFont="1" applyFill="1" applyBorder="1" applyAlignment="1">
      <alignment vertical="top" wrapText="1" readingOrder="1"/>
    </xf>
    <xf numFmtId="1" fontId="18" fillId="0" borderId="2" xfId="0" applyNumberFormat="1" applyFont="1" applyBorder="1" applyAlignment="1">
      <alignment horizontal="center" vertical="center" wrapText="1" readingOrder="1"/>
    </xf>
    <xf numFmtId="164" fontId="18" fillId="0" borderId="0" xfId="0" applyNumberFormat="1" applyFont="1" applyBorder="1" applyAlignment="1">
      <alignment horizontal="center" vertical="center" wrapText="1" readingOrder="1"/>
    </xf>
    <xf numFmtId="2" fontId="18" fillId="0" borderId="0" xfId="0" applyNumberFormat="1" applyFont="1" applyAlignment="1">
      <alignment vertical="top" wrapText="1" readingOrder="1"/>
    </xf>
    <xf numFmtId="168" fontId="18" fillId="0" borderId="0" xfId="0" applyNumberFormat="1" applyFont="1" applyBorder="1" applyAlignment="1">
      <alignment horizontal="center" vertical="center" wrapText="1" readingOrder="1"/>
    </xf>
    <xf numFmtId="1" fontId="18" fillId="0" borderId="0" xfId="0" applyNumberFormat="1" applyFont="1" applyBorder="1" applyAlignment="1">
      <alignment horizontal="center" vertical="center" wrapText="1" readingOrder="1"/>
    </xf>
    <xf numFmtId="2" fontId="18" fillId="0" borderId="0" xfId="0" applyNumberFormat="1" applyFont="1" applyBorder="1" applyAlignment="1">
      <alignment horizontal="center" vertical="center" wrapText="1" readingOrder="1"/>
    </xf>
    <xf numFmtId="0" fontId="18" fillId="0" borderId="4" xfId="0" applyFont="1" applyBorder="1"/>
    <xf numFmtId="0" fontId="18" fillId="9" borderId="4" xfId="0" applyFont="1" applyFill="1" applyBorder="1" applyAlignment="1">
      <alignment vertical="center"/>
    </xf>
    <xf numFmtId="0" fontId="18" fillId="9" borderId="2" xfId="0" applyFont="1" applyFill="1" applyBorder="1" applyAlignment="1">
      <alignment horizontal="left" vertical="top" wrapText="1"/>
    </xf>
    <xf numFmtId="168" fontId="21" fillId="0" borderId="2" xfId="0" applyNumberFormat="1" applyFont="1" applyBorder="1" applyAlignment="1">
      <alignment horizontal="center" vertical="center" wrapText="1"/>
    </xf>
    <xf numFmtId="1"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2" fontId="21"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2" fontId="20" fillId="0" borderId="2" xfId="0" applyNumberFormat="1" applyFont="1" applyBorder="1" applyAlignment="1">
      <alignment wrapText="1"/>
    </xf>
    <xf numFmtId="49" fontId="18" fillId="9" borderId="2" xfId="0" applyNumberFormat="1" applyFont="1" applyFill="1" applyBorder="1" applyAlignment="1">
      <alignment vertical="top" wrapText="1"/>
    </xf>
    <xf numFmtId="164" fontId="18" fillId="0" borderId="0" xfId="0" applyNumberFormat="1" applyFont="1" applyBorder="1" applyAlignment="1">
      <alignment horizontal="center" vertical="center" wrapText="1"/>
    </xf>
    <xf numFmtId="2" fontId="20" fillId="0" borderId="0" xfId="0" applyNumberFormat="1" applyFont="1"/>
    <xf numFmtId="44" fontId="18" fillId="9" borderId="2" xfId="0" applyNumberFormat="1" applyFont="1" applyFill="1" applyBorder="1" applyAlignment="1">
      <alignment vertical="top" wrapText="1"/>
    </xf>
    <xf numFmtId="0" fontId="19" fillId="10" borderId="16" xfId="0" applyFont="1" applyFill="1" applyBorder="1" applyAlignment="1">
      <alignment vertical="center" wrapText="1"/>
    </xf>
    <xf numFmtId="0" fontId="19" fillId="2" borderId="6" xfId="0" applyFont="1" applyFill="1" applyBorder="1" applyAlignment="1">
      <alignment vertical="center" wrapText="1"/>
    </xf>
    <xf numFmtId="1" fontId="20" fillId="10" borderId="10" xfId="0" applyNumberFormat="1" applyFont="1" applyFill="1" applyBorder="1"/>
    <xf numFmtId="0" fontId="20" fillId="10" borderId="17" xfId="0" applyFont="1" applyFill="1" applyBorder="1"/>
    <xf numFmtId="0" fontId="20" fillId="10" borderId="7" xfId="0" applyFont="1" applyFill="1" applyBorder="1"/>
    <xf numFmtId="165" fontId="20" fillId="10" borderId="8" xfId="0" applyNumberFormat="1" applyFont="1" applyFill="1" applyBorder="1"/>
    <xf numFmtId="0" fontId="19" fillId="0" borderId="18" xfId="0" applyFont="1" applyBorder="1" applyAlignment="1">
      <alignment wrapText="1"/>
    </xf>
    <xf numFmtId="0" fontId="19" fillId="0" borderId="18" xfId="0" applyFont="1" applyBorder="1" applyAlignment="1">
      <alignment horizontal="left" vertical="center" wrapText="1"/>
    </xf>
    <xf numFmtId="165" fontId="20" fillId="0" borderId="13" xfId="0" applyNumberFormat="1" applyFont="1" applyFill="1" applyBorder="1"/>
    <xf numFmtId="167" fontId="18" fillId="0" borderId="2" xfId="0" applyNumberFormat="1" applyFont="1" applyBorder="1" applyAlignment="1">
      <alignment horizontal="center" vertical="center" wrapText="1" readingOrder="1"/>
    </xf>
    <xf numFmtId="0" fontId="18" fillId="0" borderId="2" xfId="0" applyFont="1" applyBorder="1" applyAlignment="1">
      <alignment horizontal="center" wrapText="1"/>
    </xf>
    <xf numFmtId="0" fontId="19" fillId="0" borderId="2" xfId="0" applyFont="1" applyBorder="1" applyAlignment="1">
      <alignment vertical="center"/>
    </xf>
    <xf numFmtId="0" fontId="18" fillId="0" borderId="2" xfId="0" applyNumberFormat="1" applyFont="1" applyBorder="1" applyAlignment="1">
      <alignment horizontal="center" vertical="center" wrapText="1"/>
    </xf>
    <xf numFmtId="164" fontId="18" fillId="0" borderId="2" xfId="0" applyNumberFormat="1" applyFont="1" applyBorder="1" applyAlignment="1">
      <alignment vertical="center"/>
    </xf>
    <xf numFmtId="165" fontId="18" fillId="0" borderId="2" xfId="0" applyNumberFormat="1" applyFont="1" applyFill="1" applyBorder="1" applyAlignment="1">
      <alignment horizontal="center" vertical="center"/>
    </xf>
    <xf numFmtId="0" fontId="19" fillId="10" borderId="8" xfId="0" applyFont="1" applyFill="1" applyBorder="1" applyAlignment="1">
      <alignment vertical="center" wrapText="1"/>
    </xf>
    <xf numFmtId="164" fontId="21" fillId="10" borderId="5" xfId="0" applyNumberFormat="1" applyFont="1" applyFill="1" applyBorder="1"/>
    <xf numFmtId="0" fontId="21" fillId="10" borderId="14" xfId="0" applyFont="1" applyFill="1" applyBorder="1"/>
    <xf numFmtId="168" fontId="20" fillId="10" borderId="13" xfId="0" applyNumberFormat="1" applyFont="1" applyFill="1" applyBorder="1"/>
    <xf numFmtId="1" fontId="20" fillId="10" borderId="13" xfId="0" applyNumberFormat="1" applyFont="1" applyFill="1" applyBorder="1"/>
    <xf numFmtId="0" fontId="20" fillId="10" borderId="13" xfId="0" applyFont="1" applyFill="1" applyBorder="1"/>
    <xf numFmtId="0" fontId="19" fillId="0" borderId="13" xfId="0" applyFont="1" applyBorder="1" applyAlignment="1">
      <alignment wrapText="1"/>
    </xf>
    <xf numFmtId="0" fontId="19" fillId="0" borderId="13" xfId="0" applyFont="1" applyBorder="1" applyAlignment="1">
      <alignment vertical="center"/>
    </xf>
    <xf numFmtId="0" fontId="19" fillId="10" borderId="8" xfId="0" applyFont="1" applyFill="1" applyBorder="1" applyAlignment="1">
      <alignment vertical="center"/>
    </xf>
    <xf numFmtId="9" fontId="19" fillId="10" borderId="19" xfId="0" applyNumberFormat="1" applyFont="1" applyFill="1" applyBorder="1" applyAlignment="1">
      <alignment horizontal="center" vertical="center"/>
    </xf>
    <xf numFmtId="168" fontId="20" fillId="0" borderId="20" xfId="0" applyNumberFormat="1" applyFont="1" applyBorder="1" applyAlignment="1">
      <alignment horizontal="center" vertical="center"/>
    </xf>
    <xf numFmtId="0" fontId="20" fillId="0" borderId="21" xfId="0" applyFont="1" applyBorder="1" applyAlignment="1">
      <alignment horizontal="center" vertical="center"/>
    </xf>
    <xf numFmtId="168" fontId="20" fillId="0" borderId="22" xfId="0" applyNumberFormat="1" applyFont="1" applyBorder="1" applyAlignment="1">
      <alignment horizontal="center" vertical="center"/>
    </xf>
    <xf numFmtId="0" fontId="21" fillId="0" borderId="15" xfId="0" applyFont="1" applyFill="1" applyBorder="1"/>
    <xf numFmtId="0" fontId="20" fillId="9" borderId="15" xfId="0" applyFont="1" applyFill="1" applyBorder="1"/>
    <xf numFmtId="10" fontId="18" fillId="0" borderId="2" xfId="0" applyNumberFormat="1" applyFont="1" applyBorder="1" applyAlignment="1">
      <alignment horizontal="center" vertical="center" wrapText="1" readingOrder="1"/>
    </xf>
    <xf numFmtId="0" fontId="20" fillId="9" borderId="2" xfId="0" applyFont="1" applyFill="1" applyBorder="1" applyAlignment="1">
      <alignment horizontal="center" vertical="center"/>
    </xf>
    <xf numFmtId="168" fontId="21" fillId="0" borderId="0" xfId="0" applyNumberFormat="1" applyFont="1" applyAlignment="1">
      <alignment horizontal="center" vertical="center" wrapText="1"/>
    </xf>
    <xf numFmtId="1" fontId="21" fillId="0" borderId="0" xfId="0" applyNumberFormat="1" applyFont="1" applyAlignment="1">
      <alignment horizontal="center" vertical="center" wrapText="1"/>
    </xf>
    <xf numFmtId="2" fontId="21" fillId="0" borderId="0" xfId="0" applyNumberFormat="1" applyFont="1" applyAlignment="1">
      <alignment horizontal="center" vertical="center" wrapText="1"/>
    </xf>
    <xf numFmtId="165" fontId="18" fillId="0" borderId="0" xfId="0" applyNumberFormat="1" applyFont="1" applyFill="1" applyAlignment="1">
      <alignment horizontal="center" vertical="center" wrapText="1"/>
    </xf>
    <xf numFmtId="167" fontId="20" fillId="0" borderId="2" xfId="0" applyNumberFormat="1" applyFont="1" applyBorder="1"/>
    <xf numFmtId="0" fontId="20" fillId="0" borderId="15" xfId="0" applyFont="1" applyFill="1" applyBorder="1"/>
    <xf numFmtId="0" fontId="20" fillId="0" borderId="4" xfId="0" applyFont="1" applyBorder="1"/>
    <xf numFmtId="0" fontId="18" fillId="0" borderId="23" xfId="0" applyFont="1" applyBorder="1"/>
    <xf numFmtId="0" fontId="18" fillId="0" borderId="24" xfId="0" applyFont="1" applyBorder="1"/>
    <xf numFmtId="0" fontId="24" fillId="9" borderId="0" xfId="0" applyFont="1" applyFill="1" applyAlignment="1">
      <alignment horizontal="left" vertical="top" wrapText="1" readingOrder="1"/>
    </xf>
    <xf numFmtId="0" fontId="20" fillId="0" borderId="25" xfId="0" applyFont="1" applyBorder="1"/>
    <xf numFmtId="0" fontId="20" fillId="0" borderId="0" xfId="0" applyFont="1" applyBorder="1"/>
    <xf numFmtId="0" fontId="19" fillId="0" borderId="13" xfId="0" applyFont="1" applyBorder="1"/>
    <xf numFmtId="0" fontId="21" fillId="0" borderId="26" xfId="0" applyFont="1" applyFill="1" applyBorder="1"/>
    <xf numFmtId="168" fontId="20" fillId="0" borderId="25" xfId="0" applyNumberFormat="1" applyFont="1" applyFill="1" applyBorder="1"/>
    <xf numFmtId="1" fontId="20" fillId="0" borderId="25" xfId="0" applyNumberFormat="1" applyFont="1" applyFill="1" applyBorder="1"/>
    <xf numFmtId="0" fontId="20" fillId="0" borderId="25" xfId="0" applyFont="1" applyFill="1" applyBorder="1"/>
    <xf numFmtId="165" fontId="20" fillId="0" borderId="25" xfId="0" applyNumberFormat="1" applyFont="1" applyFill="1" applyBorder="1"/>
    <xf numFmtId="1" fontId="20" fillId="0" borderId="21" xfId="0" applyNumberFormat="1" applyFont="1" applyFill="1" applyBorder="1"/>
    <xf numFmtId="0" fontId="20" fillId="0" borderId="21" xfId="0" applyFont="1" applyFill="1" applyBorder="1"/>
    <xf numFmtId="165" fontId="20" fillId="0" borderId="0" xfId="0" applyNumberFormat="1" applyFont="1" applyFill="1" applyBorder="1"/>
    <xf numFmtId="0" fontId="20" fillId="0" borderId="0" xfId="0" applyFont="1" applyFill="1" applyBorder="1"/>
    <xf numFmtId="164" fontId="20" fillId="0" borderId="0" xfId="0" applyNumberFormat="1" applyFont="1" applyFill="1" applyBorder="1"/>
    <xf numFmtId="168" fontId="20" fillId="0" borderId="0" xfId="0" applyNumberFormat="1" applyFont="1" applyFill="1" applyBorder="1"/>
    <xf numFmtId="1" fontId="20" fillId="0" borderId="0" xfId="0" applyNumberFormat="1" applyFont="1" applyFill="1" applyBorder="1"/>
    <xf numFmtId="0" fontId="21" fillId="9" borderId="27" xfId="0" applyFont="1" applyFill="1" applyBorder="1"/>
    <xf numFmtId="0" fontId="20" fillId="0" borderId="14" xfId="0" applyFont="1" applyBorder="1"/>
    <xf numFmtId="0" fontId="24" fillId="9" borderId="0" xfId="0" applyFont="1" applyFill="1" applyAlignment="1">
      <alignment horizontal="left" vertical="top" readingOrder="1"/>
    </xf>
    <xf numFmtId="0" fontId="18" fillId="0" borderId="0" xfId="0" applyFont="1"/>
    <xf numFmtId="49" fontId="19" fillId="0" borderId="0" xfId="0" applyNumberFormat="1" applyFont="1" applyAlignment="1">
      <alignment wrapText="1"/>
    </xf>
    <xf numFmtId="1" fontId="19" fillId="0" borderId="0" xfId="0" applyNumberFormat="1" applyFont="1"/>
    <xf numFmtId="3" fontId="18" fillId="0" borderId="0" xfId="0" applyNumberFormat="1" applyFont="1"/>
    <xf numFmtId="0" fontId="19" fillId="11" borderId="28" xfId="0" applyFont="1" applyFill="1" applyBorder="1" applyAlignment="1">
      <alignment wrapText="1"/>
    </xf>
    <xf numFmtId="1" fontId="19" fillId="11" borderId="28" xfId="0" applyNumberFormat="1" applyFont="1" applyFill="1" applyBorder="1" applyAlignment="1">
      <alignment horizontal="center" vertical="center"/>
    </xf>
    <xf numFmtId="0" fontId="19" fillId="11" borderId="28" xfId="0" applyFont="1" applyFill="1" applyBorder="1" applyAlignment="1">
      <alignment horizontal="center" vertical="center" wrapText="1"/>
    </xf>
    <xf numFmtId="168" fontId="19" fillId="11" borderId="28" xfId="0" applyNumberFormat="1" applyFont="1" applyFill="1" applyBorder="1" applyAlignment="1">
      <alignment horizontal="center" wrapText="1"/>
    </xf>
    <xf numFmtId="10" fontId="19" fillId="11" borderId="28" xfId="0" applyNumberFormat="1" applyFont="1" applyFill="1" applyBorder="1" applyAlignment="1">
      <alignment horizontal="center" vertical="center"/>
    </xf>
    <xf numFmtId="1" fontId="19" fillId="12" borderId="28" xfId="0" applyNumberFormat="1" applyFont="1" applyFill="1" applyBorder="1" applyAlignment="1">
      <alignment horizontal="center" vertical="center" wrapText="1"/>
    </xf>
    <xf numFmtId="1" fontId="19" fillId="12" borderId="28" xfId="0" applyNumberFormat="1" applyFont="1" applyFill="1" applyBorder="1" applyAlignment="1">
      <alignment horizontal="center"/>
    </xf>
    <xf numFmtId="0" fontId="19" fillId="12" borderId="28" xfId="0" applyFont="1" applyFill="1" applyBorder="1" applyAlignment="1">
      <alignment horizontal="center" vertical="center" wrapText="1"/>
    </xf>
    <xf numFmtId="168" fontId="19" fillId="12" borderId="28" xfId="0" applyNumberFormat="1" applyFont="1" applyFill="1" applyBorder="1" applyAlignment="1">
      <alignment horizontal="center" vertical="center"/>
    </xf>
    <xf numFmtId="0" fontId="18" fillId="0" borderId="13" xfId="0" applyFont="1" applyBorder="1" applyAlignment="1" applyProtection="1">
      <alignment wrapText="1"/>
    </xf>
    <xf numFmtId="0" fontId="18" fillId="0" borderId="13" xfId="0" applyFont="1" applyFill="1" applyBorder="1" applyAlignment="1" applyProtection="1">
      <alignment wrapText="1"/>
    </xf>
    <xf numFmtId="168" fontId="18" fillId="0" borderId="13" xfId="0" applyNumberFormat="1" applyFont="1" applyBorder="1" applyAlignment="1" applyProtection="1">
      <alignment wrapText="1"/>
    </xf>
    <xf numFmtId="1" fontId="18" fillId="0" borderId="13" xfId="0" applyNumberFormat="1" applyFont="1" applyBorder="1" applyAlignment="1" applyProtection="1">
      <alignment wrapText="1"/>
    </xf>
    <xf numFmtId="165" fontId="18" fillId="0" borderId="13" xfId="0" applyNumberFormat="1" applyFont="1" applyBorder="1" applyAlignment="1" applyProtection="1">
      <alignment wrapText="1"/>
    </xf>
    <xf numFmtId="0" fontId="18" fillId="0" borderId="13" xfId="0" applyFont="1" applyBorder="1" applyAlignment="1" applyProtection="1">
      <alignment vertical="top" wrapText="1"/>
    </xf>
    <xf numFmtId="164" fontId="18" fillId="0" borderId="13" xfId="0" applyNumberFormat="1" applyFont="1" applyBorder="1" applyAlignment="1" applyProtection="1">
      <alignment wrapText="1"/>
    </xf>
    <xf numFmtId="0" fontId="19" fillId="0" borderId="2" xfId="0" applyFont="1" applyBorder="1" applyAlignment="1" applyProtection="1">
      <alignment wrapText="1"/>
    </xf>
    <xf numFmtId="0" fontId="18" fillId="0" borderId="2" xfId="0" applyFont="1" applyBorder="1" applyAlignment="1" applyProtection="1">
      <alignment wrapText="1"/>
    </xf>
    <xf numFmtId="0" fontId="18" fillId="0" borderId="2" xfId="0" applyFont="1" applyFill="1" applyBorder="1" applyAlignment="1" applyProtection="1">
      <alignment wrapText="1"/>
    </xf>
    <xf numFmtId="168" fontId="18" fillId="0" borderId="2" xfId="0" applyNumberFormat="1" applyFont="1" applyBorder="1" applyAlignment="1" applyProtection="1">
      <alignment wrapText="1"/>
    </xf>
    <xf numFmtId="1" fontId="18" fillId="0" borderId="2" xfId="0" applyNumberFormat="1" applyFont="1" applyBorder="1" applyAlignment="1" applyProtection="1">
      <alignment wrapText="1"/>
    </xf>
    <xf numFmtId="165" fontId="18" fillId="0" borderId="2" xfId="0" applyNumberFormat="1" applyFont="1" applyBorder="1" applyAlignment="1" applyProtection="1">
      <alignment wrapText="1"/>
    </xf>
    <xf numFmtId="0" fontId="18" fillId="0" borderId="2" xfId="0" applyFont="1" applyBorder="1" applyAlignment="1" applyProtection="1">
      <alignment vertical="top" wrapText="1"/>
    </xf>
    <xf numFmtId="164" fontId="18" fillId="0" borderId="2" xfId="0" applyNumberFormat="1" applyFont="1" applyBorder="1" applyAlignment="1" applyProtection="1">
      <alignment wrapText="1"/>
    </xf>
    <xf numFmtId="0" fontId="18" fillId="2" borderId="2" xfId="0" applyFont="1" applyFill="1" applyBorder="1" applyAlignment="1" applyProtection="1">
      <alignment wrapText="1"/>
    </xf>
    <xf numFmtId="0" fontId="19" fillId="3" borderId="2" xfId="0" applyFont="1" applyFill="1" applyBorder="1" applyAlignment="1" applyProtection="1">
      <alignment horizontal="center" vertical="center" wrapText="1"/>
    </xf>
    <xf numFmtId="165" fontId="18" fillId="3" borderId="2" xfId="0" applyNumberFormat="1"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164" fontId="19" fillId="4" borderId="2" xfId="0" applyNumberFormat="1"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wrapText="1"/>
    </xf>
    <xf numFmtId="168" fontId="18" fillId="0" borderId="2" xfId="0" applyNumberFormat="1" applyFont="1" applyFill="1" applyBorder="1" applyAlignment="1" applyProtection="1">
      <alignment wrapText="1"/>
    </xf>
    <xf numFmtId="1" fontId="18" fillId="0" borderId="2" xfId="0" applyNumberFormat="1" applyFont="1" applyFill="1" applyBorder="1" applyAlignment="1" applyProtection="1">
      <alignment wrapText="1"/>
    </xf>
    <xf numFmtId="0" fontId="19" fillId="6" borderId="2" xfId="0" applyFont="1" applyFill="1" applyBorder="1" applyAlignment="1" applyProtection="1">
      <alignment horizontal="center" vertical="center" wrapText="1"/>
    </xf>
    <xf numFmtId="0" fontId="18" fillId="8" borderId="2" xfId="0" applyFont="1" applyFill="1" applyBorder="1" applyAlignment="1" applyProtection="1">
      <alignment wrapText="1"/>
    </xf>
    <xf numFmtId="168" fontId="18" fillId="8" borderId="2" xfId="0" applyNumberFormat="1" applyFont="1" applyFill="1" applyBorder="1" applyAlignment="1" applyProtection="1">
      <alignment wrapText="1"/>
    </xf>
    <xf numFmtId="1" fontId="18" fillId="8" borderId="2" xfId="0" applyNumberFormat="1" applyFont="1" applyFill="1" applyBorder="1" applyAlignment="1" applyProtection="1">
      <alignment wrapText="1"/>
    </xf>
    <xf numFmtId="0" fontId="19" fillId="0" borderId="2" xfId="0" applyFont="1" applyBorder="1" applyAlignment="1" applyProtection="1">
      <alignment horizontal="center" vertical="center" wrapText="1"/>
    </xf>
    <xf numFmtId="0" fontId="19" fillId="10" borderId="2"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168" fontId="19" fillId="3" borderId="2" xfId="0" applyNumberFormat="1" applyFont="1" applyFill="1" applyBorder="1" applyAlignment="1" applyProtection="1">
      <alignment horizontal="center" vertical="center" wrapText="1"/>
    </xf>
    <xf numFmtId="1" fontId="19" fillId="3" borderId="2" xfId="0" applyNumberFormat="1"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wrapText="1"/>
    </xf>
    <xf numFmtId="165" fontId="19" fillId="3" borderId="2" xfId="0" applyNumberFormat="1" applyFont="1" applyFill="1" applyBorder="1" applyAlignment="1" applyProtection="1">
      <alignment horizontal="center" vertical="center" wrapText="1"/>
    </xf>
    <xf numFmtId="168" fontId="19" fillId="4" borderId="2" xfId="0" applyNumberFormat="1" applyFont="1" applyFill="1" applyBorder="1" applyAlignment="1" applyProtection="1">
      <alignment horizontal="center" vertical="center" wrapText="1"/>
    </xf>
    <xf numFmtId="1" fontId="19" fillId="4" borderId="2" xfId="0" applyNumberFormat="1"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xf>
    <xf numFmtId="168" fontId="19" fillId="8" borderId="2" xfId="0" applyNumberFormat="1" applyFont="1" applyFill="1" applyBorder="1" applyAlignment="1" applyProtection="1">
      <alignment horizontal="center" vertical="center" wrapText="1"/>
    </xf>
    <xf numFmtId="1" fontId="19" fillId="8" borderId="2" xfId="0" applyNumberFormat="1" applyFont="1" applyFill="1" applyBorder="1" applyAlignment="1" applyProtection="1">
      <alignment horizontal="center" vertical="center" wrapText="1"/>
    </xf>
    <xf numFmtId="0" fontId="19" fillId="10" borderId="2" xfId="0" applyFont="1" applyFill="1" applyBorder="1" applyAlignment="1" applyProtection="1">
      <alignment wrapText="1"/>
    </xf>
    <xf numFmtId="1" fontId="19" fillId="10" borderId="2" xfId="0" applyNumberFormat="1" applyFont="1" applyFill="1" applyBorder="1" applyAlignment="1" applyProtection="1">
      <alignment horizontal="center" vertical="center" wrapText="1"/>
    </xf>
    <xf numFmtId="168" fontId="19" fillId="10" borderId="2" xfId="0" applyNumberFormat="1" applyFont="1" applyFill="1" applyBorder="1" applyAlignment="1" applyProtection="1">
      <alignment horizontal="center" vertical="center" wrapText="1"/>
    </xf>
    <xf numFmtId="0" fontId="19" fillId="2" borderId="2" xfId="0" applyFont="1" applyFill="1" applyBorder="1" applyAlignment="1" applyProtection="1">
      <alignment wrapText="1"/>
    </xf>
    <xf numFmtId="168" fontId="19" fillId="10" borderId="2" xfId="0" applyNumberFormat="1" applyFont="1" applyFill="1" applyBorder="1" applyAlignment="1" applyProtection="1">
      <alignment wrapText="1"/>
    </xf>
    <xf numFmtId="1" fontId="19" fillId="10" borderId="2" xfId="0" applyNumberFormat="1" applyFont="1" applyFill="1" applyBorder="1" applyAlignment="1" applyProtection="1">
      <alignment wrapText="1"/>
    </xf>
    <xf numFmtId="166" fontId="19" fillId="10" borderId="2" xfId="0" applyNumberFormat="1" applyFont="1" applyFill="1" applyBorder="1" applyAlignment="1" applyProtection="1">
      <alignment wrapText="1"/>
    </xf>
    <xf numFmtId="165" fontId="19" fillId="10" borderId="2" xfId="0" applyNumberFormat="1" applyFont="1" applyFill="1" applyBorder="1" applyAlignment="1" applyProtection="1">
      <alignment wrapText="1"/>
    </xf>
    <xf numFmtId="0" fontId="19" fillId="10" borderId="2" xfId="0" applyFont="1" applyFill="1" applyBorder="1" applyAlignment="1" applyProtection="1">
      <alignment vertical="top" wrapText="1"/>
    </xf>
    <xf numFmtId="164" fontId="19" fillId="10" borderId="2" xfId="0" applyNumberFormat="1" applyFont="1" applyFill="1" applyBorder="1" applyAlignment="1" applyProtection="1">
      <alignment wrapText="1"/>
    </xf>
    <xf numFmtId="0" fontId="19" fillId="0" borderId="2" xfId="0" applyFont="1" applyFill="1" applyBorder="1" applyAlignment="1" applyProtection="1">
      <alignment wrapText="1"/>
    </xf>
    <xf numFmtId="0" fontId="19" fillId="0" borderId="2" xfId="0" applyFont="1" applyBorder="1" applyAlignment="1" applyProtection="1">
      <alignment horizontal="left" vertical="center" wrapText="1"/>
    </xf>
    <xf numFmtId="1" fontId="18" fillId="0" borderId="2" xfId="0" applyNumberFormat="1" applyFont="1" applyBorder="1" applyAlignment="1" applyProtection="1">
      <alignment horizontal="center" vertical="center" wrapText="1"/>
    </xf>
    <xf numFmtId="168" fontId="18" fillId="0" borderId="2" xfId="0" applyNumberFormat="1" applyFont="1" applyBorder="1" applyAlignment="1" applyProtection="1">
      <alignment horizontal="center" vertical="center" wrapText="1"/>
    </xf>
    <xf numFmtId="0" fontId="19" fillId="0" borderId="2" xfId="0" applyFont="1" applyBorder="1" applyAlignment="1" applyProtection="1">
      <alignment vertical="center" wrapText="1"/>
    </xf>
    <xf numFmtId="0" fontId="18" fillId="9" borderId="2" xfId="0" applyFont="1" applyFill="1" applyBorder="1" applyAlignment="1" applyProtection="1">
      <alignment vertical="center" wrapText="1"/>
    </xf>
    <xf numFmtId="0" fontId="18" fillId="2" borderId="2" xfId="0" applyFont="1" applyFill="1" applyBorder="1" applyAlignment="1" applyProtection="1">
      <alignment vertical="center" wrapText="1"/>
    </xf>
    <xf numFmtId="0" fontId="18" fillId="9" borderId="2"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center" vertical="center" wrapText="1"/>
    </xf>
    <xf numFmtId="2" fontId="18" fillId="0" borderId="2" xfId="0" applyNumberFormat="1" applyFont="1" applyBorder="1" applyAlignment="1" applyProtection="1">
      <alignment horizontal="center" vertical="center" wrapText="1"/>
    </xf>
    <xf numFmtId="165" fontId="18" fillId="0" borderId="2" xfId="0" applyNumberFormat="1" applyFont="1" applyBorder="1" applyAlignment="1" applyProtection="1">
      <alignment horizontal="center" vertical="center" wrapText="1"/>
    </xf>
    <xf numFmtId="2" fontId="18" fillId="0" borderId="2" xfId="0" applyNumberFormat="1" applyFont="1" applyBorder="1" applyAlignment="1" applyProtection="1">
      <alignment vertical="center" wrapText="1"/>
    </xf>
    <xf numFmtId="2" fontId="18" fillId="9" borderId="2" xfId="0" applyNumberFormat="1" applyFont="1" applyFill="1" applyBorder="1" applyAlignment="1" applyProtection="1">
      <alignment vertical="center" wrapText="1"/>
    </xf>
    <xf numFmtId="168" fontId="18" fillId="0" borderId="2" xfId="0" applyNumberFormat="1" applyFont="1" applyBorder="1" applyAlignment="1" applyProtection="1">
      <alignment horizontal="left" vertical="center" wrapText="1"/>
    </xf>
    <xf numFmtId="164" fontId="18" fillId="0" borderId="2" xfId="0" applyNumberFormat="1" applyFont="1" applyBorder="1" applyAlignment="1" applyProtection="1">
      <alignment horizontal="center" vertical="center" wrapText="1"/>
    </xf>
    <xf numFmtId="0" fontId="18" fillId="0" borderId="2" xfId="0" applyFont="1" applyBorder="1" applyAlignment="1" applyProtection="1">
      <alignment vertical="center" wrapText="1"/>
    </xf>
    <xf numFmtId="49" fontId="18" fillId="9" borderId="2" xfId="0" applyNumberFormat="1" applyFont="1" applyFill="1" applyBorder="1" applyAlignment="1" applyProtection="1">
      <alignment vertical="center" wrapText="1"/>
    </xf>
    <xf numFmtId="44" fontId="18" fillId="9" borderId="2" xfId="0" applyNumberFormat="1" applyFont="1" applyFill="1" applyBorder="1" applyAlignment="1" applyProtection="1">
      <alignment vertical="center" wrapText="1"/>
    </xf>
    <xf numFmtId="2" fontId="18" fillId="9" borderId="2" xfId="0" applyNumberFormat="1" applyFont="1" applyFill="1" applyBorder="1" applyAlignment="1" applyProtection="1">
      <alignment horizontal="center" vertical="center" wrapText="1"/>
    </xf>
    <xf numFmtId="0" fontId="18" fillId="10" borderId="2" xfId="0" applyFont="1" applyFill="1" applyBorder="1" applyAlignment="1" applyProtection="1">
      <alignment wrapText="1"/>
    </xf>
    <xf numFmtId="168" fontId="18" fillId="10" borderId="2" xfId="0" applyNumberFormat="1" applyFont="1" applyFill="1" applyBorder="1" applyAlignment="1" applyProtection="1">
      <alignment horizontal="center" vertical="center" wrapText="1"/>
    </xf>
    <xf numFmtId="1" fontId="18" fillId="10" borderId="2" xfId="0" applyNumberFormat="1" applyFont="1" applyFill="1" applyBorder="1" applyAlignment="1" applyProtection="1">
      <alignment horizontal="center" vertical="center" wrapText="1"/>
    </xf>
    <xf numFmtId="0" fontId="18" fillId="10" borderId="2" xfId="0" applyFont="1" applyFill="1" applyBorder="1" applyAlignment="1" applyProtection="1">
      <alignment horizontal="center" vertical="center" wrapText="1"/>
    </xf>
    <xf numFmtId="2" fontId="18" fillId="10" borderId="2" xfId="0" applyNumberFormat="1" applyFont="1" applyFill="1" applyBorder="1" applyAlignment="1" applyProtection="1">
      <alignment horizontal="center" vertical="center" wrapText="1"/>
    </xf>
    <xf numFmtId="165" fontId="18" fillId="10" borderId="2" xfId="0" applyNumberFormat="1" applyFont="1" applyFill="1" applyBorder="1" applyAlignment="1" applyProtection="1">
      <alignment horizontal="center" vertical="center" wrapText="1"/>
    </xf>
    <xf numFmtId="2" fontId="18" fillId="10" borderId="2" xfId="0" applyNumberFormat="1" applyFont="1" applyFill="1" applyBorder="1" applyAlignment="1" applyProtection="1">
      <alignment wrapText="1"/>
    </xf>
    <xf numFmtId="2" fontId="18" fillId="10" borderId="2" xfId="0" applyNumberFormat="1" applyFont="1" applyFill="1" applyBorder="1" applyAlignment="1" applyProtection="1">
      <alignment vertical="top" wrapText="1"/>
    </xf>
    <xf numFmtId="164" fontId="18" fillId="10" borderId="2" xfId="0" applyNumberFormat="1" applyFont="1" applyFill="1" applyBorder="1" applyAlignment="1" applyProtection="1">
      <alignment horizontal="center" vertical="center" wrapText="1"/>
    </xf>
    <xf numFmtId="2" fontId="18" fillId="0" borderId="2" xfId="0" applyNumberFormat="1" applyFont="1" applyBorder="1" applyAlignment="1" applyProtection="1">
      <alignment vertical="top" wrapText="1"/>
    </xf>
    <xf numFmtId="2" fontId="19" fillId="10" borderId="2" xfId="0" applyNumberFormat="1" applyFont="1" applyFill="1" applyBorder="1" applyAlignment="1" applyProtection="1">
      <alignment wrapText="1"/>
    </xf>
    <xf numFmtId="2" fontId="19" fillId="10" borderId="2" xfId="0" applyNumberFormat="1" applyFont="1" applyFill="1" applyBorder="1" applyAlignment="1" applyProtection="1">
      <alignment horizontal="center" vertical="center" wrapText="1"/>
    </xf>
    <xf numFmtId="0" fontId="18" fillId="0" borderId="2" xfId="0" applyFont="1" applyBorder="1" applyAlignment="1" applyProtection="1">
      <alignment horizontal="left" vertical="center" wrapText="1"/>
    </xf>
    <xf numFmtId="166" fontId="18" fillId="10" borderId="2" xfId="0" applyNumberFormat="1" applyFont="1" applyFill="1" applyBorder="1" applyAlignment="1" applyProtection="1">
      <alignment horizontal="center" vertical="center" wrapText="1"/>
    </xf>
    <xf numFmtId="2" fontId="18" fillId="0" borderId="2" xfId="0" applyNumberFormat="1" applyFont="1" applyBorder="1" applyAlignment="1" applyProtection="1">
      <alignment wrapText="1"/>
    </xf>
    <xf numFmtId="166" fontId="18" fillId="0" borderId="2" xfId="0" applyNumberFormat="1" applyFont="1" applyBorder="1" applyAlignment="1" applyProtection="1">
      <alignment horizontal="center" vertical="center" wrapText="1"/>
    </xf>
    <xf numFmtId="0" fontId="18" fillId="9" borderId="2" xfId="0" applyFont="1" applyFill="1" applyBorder="1" applyAlignment="1" applyProtection="1">
      <alignment vertical="top" wrapText="1"/>
    </xf>
    <xf numFmtId="2" fontId="18" fillId="9" borderId="2" xfId="0" applyNumberFormat="1" applyFont="1" applyFill="1" applyBorder="1" applyAlignment="1" applyProtection="1">
      <alignment vertical="top" wrapText="1"/>
    </xf>
    <xf numFmtId="168" fontId="18" fillId="0" borderId="2" xfId="0" applyNumberFormat="1" applyFont="1" applyBorder="1" applyAlignment="1" applyProtection="1">
      <alignment vertical="center" wrapText="1"/>
    </xf>
    <xf numFmtId="1" fontId="18" fillId="0" borderId="2" xfId="0" applyNumberFormat="1" applyFont="1" applyBorder="1" applyAlignment="1" applyProtection="1">
      <alignment vertical="center" wrapText="1"/>
    </xf>
    <xf numFmtId="1" fontId="18" fillId="0" borderId="2" xfId="0" applyNumberFormat="1" applyFont="1" applyBorder="1" applyAlignment="1" applyProtection="1">
      <alignment horizontal="left" vertical="center" wrapText="1"/>
    </xf>
    <xf numFmtId="0" fontId="18" fillId="9" borderId="2" xfId="0" applyFont="1" applyFill="1" applyBorder="1" applyAlignment="1" applyProtection="1">
      <alignment wrapText="1"/>
    </xf>
    <xf numFmtId="49" fontId="18" fillId="0" borderId="2" xfId="0" applyNumberFormat="1" applyFont="1" applyBorder="1" applyAlignment="1" applyProtection="1">
      <alignment vertical="top" wrapText="1"/>
    </xf>
    <xf numFmtId="0" fontId="19" fillId="11" borderId="2" xfId="0" applyFont="1" applyFill="1" applyBorder="1" applyAlignment="1" applyProtection="1">
      <alignment wrapText="1"/>
    </xf>
    <xf numFmtId="1" fontId="19" fillId="11" borderId="2" xfId="0" applyNumberFormat="1" applyFont="1" applyFill="1" applyBorder="1" applyAlignment="1" applyProtection="1">
      <alignment horizontal="center" vertical="center" wrapText="1"/>
    </xf>
    <xf numFmtId="0" fontId="19" fillId="11" borderId="2" xfId="0" applyFont="1" applyFill="1" applyBorder="1" applyAlignment="1" applyProtection="1">
      <alignment horizontal="center" vertical="center" wrapText="1"/>
    </xf>
    <xf numFmtId="1" fontId="19" fillId="11" borderId="2" xfId="0" applyNumberFormat="1" applyFont="1" applyFill="1" applyBorder="1" applyAlignment="1" applyProtection="1">
      <alignment wrapText="1"/>
    </xf>
    <xf numFmtId="168" fontId="19" fillId="11" borderId="2" xfId="0" applyNumberFormat="1" applyFont="1" applyFill="1" applyBorder="1" applyAlignment="1" applyProtection="1">
      <alignment horizontal="center" vertical="center" wrapText="1"/>
    </xf>
    <xf numFmtId="1" fontId="19" fillId="12" borderId="2" xfId="0" applyNumberFormat="1" applyFont="1" applyFill="1" applyBorder="1" applyAlignment="1" applyProtection="1">
      <alignment horizontal="center" vertical="center" wrapText="1"/>
    </xf>
    <xf numFmtId="0" fontId="18" fillId="12" borderId="2" xfId="0" applyFont="1" applyFill="1" applyBorder="1" applyAlignment="1" applyProtection="1">
      <alignment wrapText="1"/>
    </xf>
    <xf numFmtId="0" fontId="19" fillId="12" borderId="2" xfId="0" applyFont="1" applyFill="1" applyBorder="1" applyAlignment="1" applyProtection="1">
      <alignment horizontal="center" vertical="center" wrapText="1"/>
    </xf>
    <xf numFmtId="168" fontId="19" fillId="12" borderId="2" xfId="0" applyNumberFormat="1" applyFont="1" applyFill="1" applyBorder="1" applyAlignment="1" applyProtection="1">
      <alignment horizontal="center" vertical="center" wrapText="1"/>
    </xf>
    <xf numFmtId="0" fontId="17" fillId="0" borderId="0" xfId="0" applyFont="1" applyProtection="1"/>
    <xf numFmtId="0" fontId="0" fillId="0" borderId="0" xfId="0" applyProtection="1"/>
    <xf numFmtId="0" fontId="6" fillId="0" borderId="0" xfId="0" applyFont="1" applyAlignment="1" applyProtection="1">
      <alignment horizontal="left" wrapText="1"/>
    </xf>
    <xf numFmtId="0" fontId="3" fillId="0" borderId="0" xfId="0" applyFont="1" applyAlignment="1" applyProtection="1">
      <alignment wrapText="1"/>
    </xf>
    <xf numFmtId="0" fontId="8" fillId="0" borderId="0" xfId="0" applyFont="1" applyBorder="1" applyAlignment="1" applyProtection="1"/>
    <xf numFmtId="0" fontId="8" fillId="0" borderId="28" xfId="0" applyFont="1" applyBorder="1" applyAlignment="1" applyProtection="1">
      <alignment horizontal="left" vertical="center"/>
    </xf>
    <xf numFmtId="0" fontId="8" fillId="0" borderId="0" xfId="0" applyFont="1" applyBorder="1" applyAlignment="1" applyProtection="1">
      <alignment horizontal="center"/>
    </xf>
    <xf numFmtId="0" fontId="9" fillId="0" borderId="0" xfId="0" applyFont="1" applyBorder="1" applyAlignment="1" applyProtection="1">
      <alignment horizontal="center"/>
    </xf>
    <xf numFmtId="0" fontId="10" fillId="0" borderId="0" xfId="0" applyFont="1" applyAlignment="1" applyProtection="1"/>
    <xf numFmtId="0" fontId="8" fillId="0" borderId="0" xfId="0" applyFont="1" applyBorder="1" applyAlignment="1" applyProtection="1">
      <alignment horizontal="right"/>
    </xf>
    <xf numFmtId="0" fontId="11" fillId="0" borderId="0" xfId="0" applyFont="1" applyBorder="1" applyAlignment="1" applyProtection="1">
      <alignment horizontal="justify" vertical="center" wrapText="1"/>
    </xf>
    <xf numFmtId="0" fontId="8" fillId="0" borderId="0" xfId="0" applyFont="1" applyBorder="1" applyAlignment="1" applyProtection="1">
      <alignment horizontal="left" vertical="center" wrapText="1"/>
    </xf>
    <xf numFmtId="0" fontId="7" fillId="0" borderId="0" xfId="0" applyFont="1" applyBorder="1" applyAlignment="1" applyProtection="1">
      <alignment vertical="center"/>
    </xf>
    <xf numFmtId="0" fontId="4" fillId="4" borderId="39" xfId="0" applyFont="1" applyFill="1" applyBorder="1" applyAlignment="1" applyProtection="1">
      <alignment vertical="top" wrapText="1"/>
    </xf>
    <xf numFmtId="0" fontId="4" fillId="3" borderId="39" xfId="0" applyFont="1" applyFill="1" applyBorder="1" applyAlignment="1" applyProtection="1">
      <alignment vertical="top" wrapText="1"/>
    </xf>
    <xf numFmtId="0" fontId="4" fillId="3" borderId="41" xfId="0" applyFont="1" applyFill="1" applyBorder="1" applyAlignment="1" applyProtection="1">
      <alignment horizontal="center" vertical="top" wrapText="1"/>
    </xf>
    <xf numFmtId="168" fontId="2" fillId="0" borderId="41" xfId="0" applyNumberFormat="1" applyFont="1" applyBorder="1" applyAlignment="1" applyProtection="1">
      <alignment horizontal="center" wrapText="1"/>
    </xf>
    <xf numFmtId="3" fontId="2" fillId="0" borderId="41" xfId="0" applyNumberFormat="1" applyFont="1" applyBorder="1" applyAlignment="1" applyProtection="1">
      <alignment horizontal="center" wrapText="1"/>
    </xf>
    <xf numFmtId="0" fontId="7" fillId="0" borderId="0" xfId="0" applyFont="1" applyAlignment="1" applyProtection="1">
      <alignment horizontal="justify" vertical="center"/>
    </xf>
    <xf numFmtId="0" fontId="13" fillId="0" borderId="11" xfId="0" applyNumberFormat="1" applyFont="1" applyBorder="1" applyAlignment="1" applyProtection="1">
      <alignment horizontal="left" vertical="top" wrapText="1"/>
    </xf>
    <xf numFmtId="0" fontId="15" fillId="0" borderId="5" xfId="0" applyNumberFormat="1" applyFont="1" applyBorder="1" applyAlignment="1" applyProtection="1">
      <alignment horizontal="left" vertical="top" wrapText="1"/>
    </xf>
    <xf numFmtId="0" fontId="15" fillId="0" borderId="12" xfId="0" applyNumberFormat="1" applyFont="1" applyBorder="1" applyAlignment="1" applyProtection="1">
      <alignment horizontal="left" vertical="top" wrapText="1"/>
    </xf>
    <xf numFmtId="3" fontId="5" fillId="0" borderId="36" xfId="0" applyNumberFormat="1" applyFont="1" applyBorder="1" applyAlignment="1" applyProtection="1">
      <alignment horizontal="center" wrapText="1"/>
    </xf>
    <xf numFmtId="3" fontId="5" fillId="0" borderId="39" xfId="0" applyNumberFormat="1" applyFont="1" applyBorder="1" applyAlignment="1" applyProtection="1">
      <alignment horizontal="center" wrapText="1"/>
    </xf>
    <xf numFmtId="0" fontId="4" fillId="4" borderId="36" xfId="0" applyFont="1" applyFill="1" applyBorder="1" applyAlignment="1" applyProtection="1">
      <alignment vertical="top" wrapText="1"/>
    </xf>
    <xf numFmtId="0" fontId="4" fillId="4" borderId="39" xfId="0" applyFont="1" applyFill="1" applyBorder="1" applyAlignment="1" applyProtection="1">
      <alignment vertical="top" wrapText="1"/>
    </xf>
    <xf numFmtId="168" fontId="5" fillId="0" borderId="36" xfId="0" applyNumberFormat="1" applyFont="1" applyBorder="1" applyAlignment="1" applyProtection="1">
      <alignment horizontal="center" wrapText="1"/>
    </xf>
    <xf numFmtId="168" fontId="5" fillId="0" borderId="39" xfId="0" applyNumberFormat="1" applyFont="1" applyBorder="1" applyAlignment="1" applyProtection="1">
      <alignment horizontal="center" wrapText="1"/>
    </xf>
    <xf numFmtId="0" fontId="8" fillId="0" borderId="0" xfId="0" applyFont="1" applyBorder="1" applyAlignment="1" applyProtection="1">
      <alignment horizontal="left" vertical="center" wrapText="1"/>
    </xf>
    <xf numFmtId="0" fontId="7" fillId="0" borderId="42" xfId="0" applyFont="1" applyBorder="1" applyAlignment="1" applyProtection="1">
      <alignment vertical="center"/>
    </xf>
    <xf numFmtId="0" fontId="2" fillId="0" borderId="37" xfId="0" applyFont="1" applyBorder="1" applyAlignment="1" applyProtection="1">
      <alignment horizontal="center" wrapText="1"/>
    </xf>
    <xf numFmtId="0" fontId="2" fillId="0" borderId="38" xfId="0" applyFont="1" applyBorder="1" applyAlignment="1" applyProtection="1">
      <alignment horizontal="center" wrapText="1"/>
    </xf>
    <xf numFmtId="0" fontId="2" fillId="0" borderId="40" xfId="0" applyFont="1" applyBorder="1" applyAlignment="1" applyProtection="1">
      <alignment horizontal="center" wrapText="1"/>
    </xf>
    <xf numFmtId="0" fontId="2" fillId="0" borderId="41" xfId="0" applyFont="1" applyBorder="1" applyAlignment="1" applyProtection="1">
      <alignment horizontal="center" wrapText="1"/>
    </xf>
    <xf numFmtId="49" fontId="19" fillId="12" borderId="2" xfId="0" applyNumberFormat="1" applyFont="1" applyFill="1" applyBorder="1" applyAlignment="1" applyProtection="1">
      <alignment horizontal="center" vertical="center" wrapText="1"/>
    </xf>
    <xf numFmtId="168" fontId="19" fillId="10" borderId="2" xfId="0" applyNumberFormat="1" applyFont="1" applyFill="1" applyBorder="1" applyAlignment="1" applyProtection="1">
      <alignment horizontal="center" vertical="center" wrapText="1"/>
    </xf>
    <xf numFmtId="168" fontId="18" fillId="0" borderId="2" xfId="0" applyNumberFormat="1" applyFont="1" applyBorder="1" applyAlignment="1" applyProtection="1">
      <alignment horizontal="center" vertical="center" wrapText="1"/>
    </xf>
    <xf numFmtId="168" fontId="18" fillId="0" borderId="2" xfId="0" applyNumberFormat="1" applyFont="1" applyBorder="1" applyAlignment="1" applyProtection="1">
      <alignment wrapText="1"/>
    </xf>
    <xf numFmtId="1" fontId="19" fillId="10" borderId="2" xfId="0" applyNumberFormat="1" applyFont="1" applyFill="1" applyBorder="1" applyAlignment="1" applyProtection="1">
      <alignment horizontal="center" vertical="center" wrapText="1"/>
    </xf>
    <xf numFmtId="1" fontId="18" fillId="0" borderId="2" xfId="0" applyNumberFormat="1" applyFont="1" applyBorder="1" applyAlignment="1" applyProtection="1">
      <alignment horizontal="center" vertical="center" wrapText="1"/>
    </xf>
    <xf numFmtId="49" fontId="19" fillId="11" borderId="2" xfId="0" applyNumberFormat="1"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18" fillId="6" borderId="2" xfId="0" applyFont="1" applyFill="1" applyBorder="1" applyAlignment="1" applyProtection="1">
      <alignment wrapText="1"/>
    </xf>
    <xf numFmtId="0" fontId="18" fillId="0" borderId="2" xfId="0" applyFont="1" applyBorder="1" applyAlignment="1" applyProtection="1">
      <alignment wrapText="1"/>
    </xf>
    <xf numFmtId="0" fontId="19" fillId="13" borderId="2" xfId="0"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0" borderId="2" xfId="0" applyFont="1" applyBorder="1" applyAlignment="1" applyProtection="1">
      <alignment horizontal="right" wrapText="1"/>
    </xf>
    <xf numFmtId="168" fontId="18" fillId="10" borderId="2" xfId="0" applyNumberFormat="1" applyFont="1" applyFill="1" applyBorder="1" applyAlignment="1" applyProtection="1">
      <alignment horizontal="center" vertical="center" wrapText="1"/>
    </xf>
    <xf numFmtId="49" fontId="19" fillId="11" borderId="28" xfId="0" applyNumberFormat="1" applyFont="1" applyFill="1" applyBorder="1" applyAlignment="1">
      <alignment horizontal="center" vertical="center" wrapText="1"/>
    </xf>
    <xf numFmtId="49" fontId="19" fillId="12" borderId="28" xfId="0" applyNumberFormat="1" applyFont="1" applyFill="1" applyBorder="1" applyAlignment="1">
      <alignment horizontal="center" vertical="center" wrapText="1"/>
    </xf>
    <xf numFmtId="0" fontId="18" fillId="0" borderId="0" xfId="0" applyFont="1" applyAlignment="1">
      <alignment vertical="top" wrapText="1"/>
    </xf>
    <xf numFmtId="0" fontId="20" fillId="0" borderId="0" xfId="0" applyFont="1" applyAlignment="1">
      <alignment vertical="top" wrapText="1"/>
    </xf>
    <xf numFmtId="1" fontId="19" fillId="10" borderId="25" xfId="0" applyNumberFormat="1" applyFont="1" applyFill="1" applyBorder="1" applyAlignment="1">
      <alignment horizontal="center" vertical="center"/>
    </xf>
    <xf numFmtId="1" fontId="20" fillId="0" borderId="25" xfId="0" applyNumberFormat="1" applyFont="1" applyBorder="1" applyAlignment="1">
      <alignment horizontal="center" vertical="center"/>
    </xf>
    <xf numFmtId="0" fontId="20" fillId="0" borderId="25" xfId="0" applyFont="1" applyBorder="1" applyAlignment="1">
      <alignment horizontal="center" vertical="center"/>
    </xf>
    <xf numFmtId="0" fontId="20" fillId="0" borderId="13" xfId="0" applyFont="1" applyBorder="1" applyAlignment="1">
      <alignment horizontal="center" vertical="center"/>
    </xf>
    <xf numFmtId="168" fontId="19" fillId="10" borderId="33" xfId="0" applyNumberFormat="1" applyFont="1" applyFill="1" applyBorder="1" applyAlignment="1">
      <alignment horizontal="center" vertical="center"/>
    </xf>
    <xf numFmtId="168" fontId="20" fillId="0" borderId="33" xfId="0" applyNumberFormat="1" applyFont="1" applyBorder="1" applyAlignment="1">
      <alignment horizontal="center" vertical="center"/>
    </xf>
    <xf numFmtId="168" fontId="20" fillId="0" borderId="34" xfId="0" applyNumberFormat="1" applyFont="1" applyBorder="1" applyAlignment="1">
      <alignment horizontal="center" vertical="center"/>
    </xf>
    <xf numFmtId="1" fontId="19" fillId="10" borderId="35" xfId="0" applyNumberFormat="1" applyFont="1" applyFill="1" applyBorder="1" applyAlignment="1">
      <alignment horizontal="center" vertical="center"/>
    </xf>
    <xf numFmtId="1" fontId="20" fillId="0" borderId="3" xfId="0" applyNumberFormat="1" applyFont="1" applyBorder="1" applyAlignment="1">
      <alignment horizontal="center" vertical="center"/>
    </xf>
    <xf numFmtId="168" fontId="19" fillId="10" borderId="35" xfId="0" applyNumberFormat="1" applyFont="1" applyFill="1" applyBorder="1" applyAlignment="1">
      <alignment horizontal="center" vertical="center"/>
    </xf>
    <xf numFmtId="168" fontId="20" fillId="0" borderId="3" xfId="0" applyNumberFormat="1" applyFont="1" applyBorder="1" applyAlignment="1">
      <alignment horizontal="center" vertical="center"/>
    </xf>
    <xf numFmtId="0" fontId="19" fillId="8" borderId="3" xfId="0" applyFont="1" applyFill="1" applyBorder="1" applyAlignment="1">
      <alignment horizontal="center" vertical="center"/>
    </xf>
    <xf numFmtId="0" fontId="19" fillId="8" borderId="30" xfId="0" applyFont="1" applyFill="1" applyBorder="1" applyAlignment="1">
      <alignment horizontal="center" vertical="center"/>
    </xf>
    <xf numFmtId="0" fontId="19" fillId="8" borderId="15" xfId="0" applyFont="1" applyFill="1" applyBorder="1" applyAlignment="1">
      <alignment horizontal="center" vertical="center"/>
    </xf>
    <xf numFmtId="0" fontId="19" fillId="6" borderId="3" xfId="0" applyFont="1" applyFill="1" applyBorder="1" applyAlignment="1">
      <alignment horizontal="center" vertical="center" wrapText="1"/>
    </xf>
    <xf numFmtId="0" fontId="20" fillId="6" borderId="30" xfId="0" applyFont="1" applyFill="1" applyBorder="1" applyAlignment="1"/>
    <xf numFmtId="0" fontId="20" fillId="0" borderId="15" xfId="0" applyFont="1" applyBorder="1" applyAlignment="1"/>
    <xf numFmtId="0" fontId="19" fillId="3" borderId="2" xfId="0" applyFont="1" applyFill="1" applyBorder="1" applyAlignment="1">
      <alignment horizontal="center" vertical="center" wrapText="1"/>
    </xf>
    <xf numFmtId="0" fontId="21" fillId="3" borderId="2" xfId="0" applyFont="1" applyFill="1" applyBorder="1" applyAlignment="1">
      <alignment horizontal="center" vertical="center"/>
    </xf>
    <xf numFmtId="1" fontId="19" fillId="10" borderId="31" xfId="0" applyNumberFormat="1" applyFont="1" applyFill="1" applyBorder="1" applyAlignment="1">
      <alignment horizontal="center" vertical="center"/>
    </xf>
    <xf numFmtId="1" fontId="20" fillId="0" borderId="32" xfId="0" applyNumberFormat="1" applyFont="1" applyBorder="1" applyAlignment="1">
      <alignment horizontal="center" vertical="center"/>
    </xf>
    <xf numFmtId="168" fontId="19" fillId="10" borderId="31" xfId="0" applyNumberFormat="1" applyFont="1" applyFill="1" applyBorder="1" applyAlignment="1">
      <alignment horizontal="center" vertical="center"/>
    </xf>
    <xf numFmtId="168" fontId="20" fillId="0" borderId="32" xfId="0" applyNumberFormat="1" applyFont="1" applyBorder="1" applyAlignment="1">
      <alignment horizontal="center" vertical="center"/>
    </xf>
    <xf numFmtId="0" fontId="22"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4" borderId="2" xfId="0" applyFont="1" applyFill="1" applyBorder="1" applyAlignment="1">
      <alignment horizontal="center" vertical="center"/>
    </xf>
    <xf numFmtId="0" fontId="21" fillId="0" borderId="2" xfId="0" applyFont="1" applyBorder="1" applyAlignment="1"/>
    <xf numFmtId="0" fontId="20" fillId="0" borderId="2" xfId="0" applyFont="1" applyBorder="1" applyAlignment="1"/>
    <xf numFmtId="0" fontId="19" fillId="13" borderId="3" xfId="0" applyFont="1" applyFill="1" applyBorder="1" applyAlignment="1">
      <alignment horizontal="center" vertical="center" wrapText="1"/>
    </xf>
    <xf numFmtId="0" fontId="20" fillId="0" borderId="30" xfId="0" applyFont="1" applyBorder="1" applyAlignment="1"/>
    <xf numFmtId="41" fontId="19" fillId="10" borderId="29" xfId="0" applyNumberFormat="1" applyFont="1" applyFill="1" applyBorder="1" applyAlignment="1">
      <alignment horizontal="center" vertical="center"/>
    </xf>
    <xf numFmtId="41" fontId="20" fillId="0" borderId="3" xfId="0" applyNumberFormat="1" applyFont="1" applyBorder="1" applyAlignment="1">
      <alignment horizontal="center" vertical="center"/>
    </xf>
    <xf numFmtId="1" fontId="19" fillId="10" borderId="29" xfId="0" applyNumberFormat="1" applyFont="1" applyFill="1" applyBorder="1" applyAlignment="1">
      <alignment horizontal="center" vertical="center"/>
    </xf>
    <xf numFmtId="168" fontId="19" fillId="10" borderId="29" xfId="0" applyNumberFormat="1" applyFont="1" applyFill="1" applyBorder="1" applyAlignment="1">
      <alignment horizontal="center" vertical="center"/>
    </xf>
  </cellXfs>
  <cellStyles count="1">
    <cellStyle name="Normalny"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95250</xdr:rowOff>
    </xdr:from>
    <xdr:to>
      <xdr:col>0</xdr:col>
      <xdr:colOff>1819275</xdr:colOff>
      <xdr:row>5</xdr:row>
      <xdr:rowOff>142875</xdr:rowOff>
    </xdr:to>
    <xdr:pic>
      <xdr:nvPicPr>
        <xdr:cNvPr id="2049" name="Immagine 2" descr="Logo_laks.jpeg"/>
        <xdr:cNvPicPr>
          <a:picLocks noChangeAspect="1"/>
        </xdr:cNvPicPr>
      </xdr:nvPicPr>
      <xdr:blipFill>
        <a:blip xmlns:r="http://schemas.openxmlformats.org/officeDocument/2006/relationships" r:embed="rId1" cstate="print"/>
        <a:srcRect/>
        <a:stretch>
          <a:fillRect/>
        </a:stretch>
      </xdr:blipFill>
      <xdr:spPr bwMode="auto">
        <a:xfrm>
          <a:off x="28575" y="409575"/>
          <a:ext cx="179070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2</xdr:col>
      <xdr:colOff>723900</xdr:colOff>
      <xdr:row>5</xdr:row>
      <xdr:rowOff>838200</xdr:rowOff>
    </xdr:to>
    <xdr:pic>
      <xdr:nvPicPr>
        <xdr:cNvPr id="1025" name="Immagine 1" descr="Logo_laks.jpeg"/>
        <xdr:cNvPicPr>
          <a:picLocks noChangeAspect="1"/>
        </xdr:cNvPicPr>
      </xdr:nvPicPr>
      <xdr:blipFill>
        <a:blip xmlns:r="http://schemas.openxmlformats.org/officeDocument/2006/relationships" r:embed="rId1" cstate="print"/>
        <a:srcRect/>
        <a:stretch>
          <a:fillRect/>
        </a:stretch>
      </xdr:blipFill>
      <xdr:spPr bwMode="auto">
        <a:xfrm>
          <a:off x="28575" y="9525"/>
          <a:ext cx="4210050" cy="1885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1</xdr:col>
      <xdr:colOff>333375</xdr:colOff>
      <xdr:row>5</xdr:row>
      <xdr:rowOff>581025</xdr:rowOff>
    </xdr:to>
    <xdr:pic>
      <xdr:nvPicPr>
        <xdr:cNvPr id="3073" name="Immagine 1" descr="Logo_laks.jpeg"/>
        <xdr:cNvPicPr>
          <a:picLocks noChangeAspect="1"/>
        </xdr:cNvPicPr>
      </xdr:nvPicPr>
      <xdr:blipFill>
        <a:blip xmlns:r="http://schemas.openxmlformats.org/officeDocument/2006/relationships" r:embed="rId1" cstate="print"/>
        <a:srcRect/>
        <a:stretch>
          <a:fillRect/>
        </a:stretch>
      </xdr:blipFill>
      <xdr:spPr bwMode="auto">
        <a:xfrm>
          <a:off x="76200" y="133350"/>
          <a:ext cx="2733675" cy="1209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20"/>
  <sheetViews>
    <sheetView tabSelected="1" zoomScale="150" workbookViewId="0"/>
  </sheetViews>
  <sheetFormatPr defaultColWidth="11" defaultRowHeight="12.75"/>
  <cols>
    <col min="1" max="1" width="41.125" style="330" customWidth="1"/>
    <col min="2" max="5" width="11" style="330"/>
    <col min="6" max="6" width="18.625" style="330" customWidth="1"/>
    <col min="7" max="16384" width="11" style="330"/>
  </cols>
  <sheetData>
    <row r="1" spans="1:6" ht="24.75" customHeight="1">
      <c r="A1" s="329" t="s">
        <v>127</v>
      </c>
    </row>
    <row r="2" spans="1:6" ht="15.75">
      <c r="A2" s="331"/>
      <c r="B2" s="332"/>
      <c r="C2" s="332"/>
    </row>
    <row r="3" spans="1:6">
      <c r="A3" s="332"/>
      <c r="B3" s="332"/>
      <c r="C3" s="332"/>
    </row>
    <row r="4" spans="1:6" ht="15">
      <c r="B4" s="333"/>
      <c r="C4" s="334">
        <v>20</v>
      </c>
      <c r="D4" s="335" t="s">
        <v>600</v>
      </c>
      <c r="E4" s="336">
        <v>2020</v>
      </c>
    </row>
    <row r="5" spans="1:6" ht="15.75">
      <c r="A5" s="337"/>
      <c r="B5" s="333"/>
      <c r="C5" s="338"/>
      <c r="D5" s="335"/>
      <c r="E5" s="333"/>
    </row>
    <row r="6" spans="1:6" ht="15">
      <c r="A6" s="339"/>
      <c r="B6" s="333"/>
      <c r="C6" s="357" t="s">
        <v>597</v>
      </c>
      <c r="D6" s="357"/>
      <c r="E6" s="340">
        <v>595542</v>
      </c>
      <c r="F6" s="330" t="s">
        <v>280</v>
      </c>
    </row>
    <row r="7" spans="1:6" ht="14.1" customHeight="1">
      <c r="A7" s="341" t="s">
        <v>599</v>
      </c>
      <c r="B7" s="333"/>
      <c r="C7" s="357" t="s">
        <v>598</v>
      </c>
      <c r="D7" s="357"/>
      <c r="E7" s="340">
        <f>E6/366074</f>
        <v>1.6268350115004071</v>
      </c>
      <c r="F7" s="330" t="s">
        <v>603</v>
      </c>
    </row>
    <row r="8" spans="1:6" ht="13.5" thickBot="1">
      <c r="A8" s="332"/>
      <c r="B8" s="332"/>
      <c r="C8" s="332"/>
    </row>
    <row r="9" spans="1:6">
      <c r="A9" s="353" t="s">
        <v>594</v>
      </c>
      <c r="B9" s="359">
        <v>2005</v>
      </c>
      <c r="C9" s="360"/>
    </row>
    <row r="10" spans="1:6" ht="13.5" thickBot="1">
      <c r="A10" s="354"/>
      <c r="B10" s="361"/>
      <c r="C10" s="362"/>
    </row>
    <row r="11" spans="1:6" ht="13.5" thickBot="1">
      <c r="A11" s="343"/>
      <c r="B11" s="344" t="s">
        <v>279</v>
      </c>
      <c r="C11" s="344" t="s">
        <v>280</v>
      </c>
    </row>
    <row r="12" spans="1:6" ht="36.75" customHeight="1">
      <c r="A12" s="353" t="s">
        <v>595</v>
      </c>
      <c r="B12" s="355">
        <f>- 20%</f>
        <v>-0.2</v>
      </c>
      <c r="C12" s="351">
        <v>-635035</v>
      </c>
    </row>
    <row r="13" spans="1:6" ht="13.5" thickBot="1">
      <c r="A13" s="354"/>
      <c r="B13" s="356"/>
      <c r="C13" s="352"/>
    </row>
    <row r="14" spans="1:6" ht="29.25" customHeight="1">
      <c r="A14" s="353" t="s">
        <v>602</v>
      </c>
      <c r="B14" s="355">
        <f>0%</f>
        <v>0</v>
      </c>
      <c r="C14" s="351">
        <v>0</v>
      </c>
    </row>
    <row r="15" spans="1:6" ht="13.5" thickBot="1">
      <c r="A15" s="354"/>
      <c r="B15" s="356"/>
      <c r="C15" s="352"/>
    </row>
    <row r="16" spans="1:6" ht="36.75" customHeight="1" thickBot="1">
      <c r="A16" s="342" t="s">
        <v>596</v>
      </c>
      <c r="B16" s="345">
        <v>-0.187</v>
      </c>
      <c r="C16" s="346">
        <v>-595542</v>
      </c>
    </row>
    <row r="19" spans="1:6" ht="15.75">
      <c r="A19" s="358" t="s">
        <v>601</v>
      </c>
      <c r="B19" s="358"/>
      <c r="C19" s="358"/>
      <c r="D19" s="358"/>
      <c r="E19" s="358"/>
      <c r="F19" s="347"/>
    </row>
    <row r="20" spans="1:6" ht="40.5" customHeight="1">
      <c r="A20" s="348" t="s">
        <v>260</v>
      </c>
      <c r="B20" s="349"/>
      <c r="C20" s="349"/>
      <c r="D20" s="349"/>
      <c r="E20" s="349"/>
      <c r="F20" s="350"/>
    </row>
  </sheetData>
  <sheetProtection password="DBD7" sheet="1" objects="1" scenarios="1" sort="0" autoFilter="0" pivotTables="0"/>
  <mergeCells count="12">
    <mergeCell ref="A12:A13"/>
    <mergeCell ref="B12:B13"/>
    <mergeCell ref="A20:F20"/>
    <mergeCell ref="C12:C13"/>
    <mergeCell ref="A14:A15"/>
    <mergeCell ref="B14:B15"/>
    <mergeCell ref="C14:C15"/>
    <mergeCell ref="C6:D6"/>
    <mergeCell ref="C7:D7"/>
    <mergeCell ref="A19:E19"/>
    <mergeCell ref="A9:A10"/>
    <mergeCell ref="B9:C10"/>
  </mergeCells>
  <phoneticPr fontId="1" type="noConversion"/>
  <pageMargins left="0.75" right="0.75" top="1" bottom="1" header="0.5" footer="0.5"/>
  <pageSetup paperSize="8"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AK64"/>
  <sheetViews>
    <sheetView showGridLines="0" zoomScale="80" zoomScaleNormal="50" workbookViewId="0">
      <selection activeCell="F7" sqref="F7"/>
    </sheetView>
  </sheetViews>
  <sheetFormatPr defaultRowHeight="20.25"/>
  <cols>
    <col min="1" max="1" width="26" style="236" customWidth="1"/>
    <col min="2" max="2" width="20.125" style="236" customWidth="1"/>
    <col min="3" max="3" width="17.875" style="236" customWidth="1"/>
    <col min="4" max="4" width="22" style="236" customWidth="1"/>
    <col min="5" max="5" width="2.375" style="237" customWidth="1"/>
    <col min="6" max="6" width="170.125" style="236" customWidth="1"/>
    <col min="7" max="7" width="21.25" style="238" customWidth="1"/>
    <col min="8" max="8" width="20.75" style="239" customWidth="1"/>
    <col min="9" max="9" width="16.375" style="236" customWidth="1"/>
    <col min="10" max="10" width="45.625" style="236" customWidth="1"/>
    <col min="11" max="11" width="19.875" style="236" customWidth="1"/>
    <col min="12" max="12" width="18.375" style="236" customWidth="1"/>
    <col min="13" max="13" width="17.5" style="236" customWidth="1"/>
    <col min="14" max="14" width="17.875" style="236" customWidth="1"/>
    <col min="15" max="15" width="28.5" style="236" customWidth="1"/>
    <col min="16" max="16" width="21.875" style="236" customWidth="1"/>
    <col min="17" max="17" width="16.375" style="236" bestFit="1" customWidth="1"/>
    <col min="18" max="18" width="22.5" style="240" customWidth="1"/>
    <col min="19" max="19" width="1.75" style="236" customWidth="1"/>
    <col min="20" max="20" width="163" style="241" customWidth="1"/>
    <col min="21" max="21" width="25.125" style="238" customWidth="1"/>
    <col min="22" max="22" width="21.5" style="239" customWidth="1"/>
    <col min="23" max="23" width="46.5" style="236" customWidth="1"/>
    <col min="24" max="24" width="32.625" style="236" customWidth="1"/>
    <col min="25" max="25" width="13.75" style="236" customWidth="1"/>
    <col min="26" max="26" width="26.375" style="236" customWidth="1"/>
    <col min="27" max="27" width="13.75" style="236" customWidth="1"/>
    <col min="28" max="28" width="20.5" style="239" customWidth="1"/>
    <col min="29" max="29" width="20.125" style="236" customWidth="1"/>
    <col min="30" max="30" width="23.125" style="242" customWidth="1"/>
    <col min="31" max="31" width="3.375" style="236" customWidth="1"/>
    <col min="32" max="32" width="149" style="236" customWidth="1"/>
    <col min="33" max="33" width="26.5" style="238" customWidth="1"/>
    <col min="34" max="34" width="11" style="239" customWidth="1"/>
    <col min="35" max="35" width="15.125" style="236" customWidth="1"/>
    <col min="36" max="36" width="14.5" style="236" customWidth="1"/>
    <col min="37" max="37" width="25.25" style="236" customWidth="1"/>
    <col min="38" max="16384" width="9" style="236"/>
  </cols>
  <sheetData>
    <row r="1" spans="1:37" s="228" customFormat="1" ht="12" customHeight="1">
      <c r="E1" s="229"/>
      <c r="G1" s="230"/>
      <c r="H1" s="231"/>
      <c r="R1" s="232"/>
      <c r="T1" s="233"/>
      <c r="U1" s="230"/>
      <c r="V1" s="231"/>
      <c r="AB1" s="231"/>
      <c r="AD1" s="234"/>
      <c r="AG1" s="230"/>
      <c r="AH1" s="231"/>
    </row>
    <row r="2" spans="1:37" ht="12.75" customHeight="1">
      <c r="A2" s="235"/>
      <c r="B2" s="235"/>
      <c r="C2" s="235"/>
    </row>
    <row r="3" spans="1:37" ht="9.75" customHeight="1">
      <c r="A3" s="235"/>
      <c r="B3" s="235"/>
      <c r="C3" s="235"/>
    </row>
    <row r="4" spans="1:37" ht="23.25" customHeight="1">
      <c r="A4" s="235"/>
      <c r="B4" s="235"/>
      <c r="C4" s="235"/>
      <c r="E4" s="243"/>
      <c r="F4" s="376" t="s">
        <v>416</v>
      </c>
      <c r="G4" s="377"/>
      <c r="H4" s="377"/>
      <c r="I4" s="377"/>
      <c r="J4" s="377"/>
      <c r="K4" s="377"/>
      <c r="L4" s="377"/>
      <c r="M4" s="377"/>
      <c r="N4" s="377"/>
      <c r="O4" s="377"/>
      <c r="P4" s="377"/>
      <c r="Q4" s="377"/>
      <c r="R4" s="245"/>
      <c r="T4" s="375" t="s">
        <v>426</v>
      </c>
      <c r="U4" s="373"/>
      <c r="V4" s="373"/>
      <c r="W4" s="373"/>
      <c r="X4" s="373"/>
      <c r="Y4" s="373"/>
      <c r="Z4" s="373"/>
      <c r="AA4" s="373"/>
      <c r="AB4" s="373"/>
      <c r="AC4" s="373"/>
      <c r="AD4" s="247"/>
      <c r="AF4" s="370" t="s">
        <v>431</v>
      </c>
      <c r="AG4" s="370"/>
      <c r="AH4" s="370"/>
      <c r="AI4" s="370"/>
      <c r="AJ4" s="370"/>
      <c r="AK4" s="370"/>
    </row>
    <row r="5" spans="1:37" ht="25.5" customHeight="1">
      <c r="D5" s="237"/>
      <c r="E5" s="243"/>
      <c r="F5" s="237"/>
      <c r="G5" s="249"/>
      <c r="H5" s="250"/>
      <c r="I5" s="237"/>
      <c r="J5" s="237"/>
      <c r="K5" s="237"/>
      <c r="L5" s="371" t="s">
        <v>429</v>
      </c>
      <c r="M5" s="372"/>
      <c r="N5" s="373"/>
      <c r="O5" s="376" t="s">
        <v>422</v>
      </c>
      <c r="P5" s="377"/>
      <c r="Q5" s="377"/>
      <c r="R5" s="245"/>
      <c r="Z5" s="374" t="s">
        <v>428</v>
      </c>
      <c r="AA5" s="374"/>
      <c r="AB5" s="374"/>
      <c r="AC5" s="246"/>
      <c r="AD5" s="247"/>
      <c r="AF5" s="252"/>
      <c r="AG5" s="253"/>
      <c r="AH5" s="254"/>
      <c r="AI5" s="252"/>
      <c r="AJ5" s="252"/>
      <c r="AK5" s="252"/>
    </row>
    <row r="6" spans="1:37" s="265" customFormat="1" ht="214.5" customHeight="1">
      <c r="A6" s="255" t="s">
        <v>391</v>
      </c>
      <c r="B6" s="255" t="s">
        <v>413</v>
      </c>
      <c r="C6" s="256" t="s">
        <v>414</v>
      </c>
      <c r="D6" s="256" t="s">
        <v>417</v>
      </c>
      <c r="E6" s="257"/>
      <c r="F6" s="244" t="s">
        <v>307</v>
      </c>
      <c r="G6" s="258" t="s">
        <v>418</v>
      </c>
      <c r="H6" s="259" t="s">
        <v>432</v>
      </c>
      <c r="I6" s="244" t="s">
        <v>419</v>
      </c>
      <c r="J6" s="244" t="s">
        <v>420</v>
      </c>
      <c r="K6" s="260" t="s">
        <v>421</v>
      </c>
      <c r="L6" s="251" t="s">
        <v>427</v>
      </c>
      <c r="M6" s="251" t="s">
        <v>425</v>
      </c>
      <c r="N6" s="251" t="s">
        <v>478</v>
      </c>
      <c r="O6" s="244" t="s">
        <v>423</v>
      </c>
      <c r="P6" s="244" t="s">
        <v>424</v>
      </c>
      <c r="Q6" s="244" t="s">
        <v>430</v>
      </c>
      <c r="R6" s="261" t="s">
        <v>298</v>
      </c>
      <c r="S6" s="255"/>
      <c r="T6" s="246" t="s">
        <v>415</v>
      </c>
      <c r="U6" s="262" t="s">
        <v>418</v>
      </c>
      <c r="V6" s="263" t="s">
        <v>432</v>
      </c>
      <c r="W6" s="246" t="s">
        <v>419</v>
      </c>
      <c r="X6" s="246" t="s">
        <v>420</v>
      </c>
      <c r="Y6" s="264" t="s">
        <v>421</v>
      </c>
      <c r="Z6" s="246" t="s">
        <v>427</v>
      </c>
      <c r="AA6" s="246" t="s">
        <v>425</v>
      </c>
      <c r="AB6" s="263" t="s">
        <v>478</v>
      </c>
      <c r="AC6" s="246" t="s">
        <v>430</v>
      </c>
      <c r="AD6" s="247" t="s">
        <v>484</v>
      </c>
      <c r="AF6" s="248" t="s">
        <v>415</v>
      </c>
      <c r="AG6" s="266" t="s">
        <v>418</v>
      </c>
      <c r="AH6" s="267" t="s">
        <v>432</v>
      </c>
      <c r="AI6" s="248" t="s">
        <v>419</v>
      </c>
      <c r="AJ6" s="248" t="s">
        <v>420</v>
      </c>
      <c r="AK6" s="248" t="s">
        <v>430</v>
      </c>
    </row>
    <row r="7" spans="1:37" ht="29.25" customHeight="1">
      <c r="E7" s="243"/>
    </row>
    <row r="8" spans="1:37" ht="63" customHeight="1">
      <c r="A8" s="268" t="s">
        <v>392</v>
      </c>
      <c r="B8" s="268" t="s">
        <v>284</v>
      </c>
      <c r="C8" s="367">
        <f>H10+V10+AH10+V11+V12</f>
        <v>13135.437</v>
      </c>
      <c r="D8" s="364">
        <f>G10+U10+AG10+U11+U12</f>
        <v>-0.34253768909754828</v>
      </c>
      <c r="E8" s="271"/>
      <c r="F8" s="268"/>
      <c r="G8" s="272"/>
      <c r="H8" s="273"/>
      <c r="I8" s="268"/>
      <c r="J8" s="268"/>
      <c r="K8" s="268"/>
      <c r="L8" s="268"/>
      <c r="M8" s="268"/>
      <c r="N8" s="268"/>
      <c r="O8" s="268"/>
      <c r="P8" s="268"/>
      <c r="Q8" s="274"/>
      <c r="R8" s="275">
        <f>R10+R13+R14</f>
        <v>23880000</v>
      </c>
      <c r="S8" s="268"/>
      <c r="T8" s="276"/>
      <c r="U8" s="272"/>
      <c r="V8" s="273"/>
      <c r="W8" s="268"/>
      <c r="X8" s="268"/>
      <c r="Y8" s="268"/>
      <c r="Z8" s="268"/>
      <c r="AA8" s="268"/>
      <c r="AB8" s="273"/>
      <c r="AC8" s="274"/>
      <c r="AD8" s="277">
        <f>AD10+AD11+AD12+AD14</f>
        <v>78234000</v>
      </c>
      <c r="AF8" s="274"/>
      <c r="AG8" s="272"/>
      <c r="AH8" s="273"/>
      <c r="AI8" s="268"/>
      <c r="AJ8" s="268"/>
      <c r="AK8" s="268"/>
    </row>
    <row r="9" spans="1:37" ht="91.5" customHeight="1">
      <c r="A9" s="278" t="s">
        <v>393</v>
      </c>
      <c r="B9" s="279" t="s">
        <v>128</v>
      </c>
      <c r="C9" s="368"/>
      <c r="D9" s="365"/>
      <c r="E9" s="243"/>
      <c r="F9" s="237"/>
    </row>
    <row r="10" spans="1:37" s="293" customFormat="1" ht="128.25" customHeight="1">
      <c r="A10" s="282"/>
      <c r="B10" s="283" t="s">
        <v>294</v>
      </c>
      <c r="C10" s="368"/>
      <c r="D10" s="365"/>
      <c r="E10" s="284"/>
      <c r="F10" s="285" t="s">
        <v>286</v>
      </c>
      <c r="G10" s="281">
        <v>-3.7499999999999999E-2</v>
      </c>
      <c r="H10" s="286">
        <v>1439</v>
      </c>
      <c r="I10" s="265" t="s">
        <v>289</v>
      </c>
      <c r="J10" s="265" t="s">
        <v>290</v>
      </c>
      <c r="K10" s="265" t="s">
        <v>291</v>
      </c>
      <c r="L10" s="265" t="s">
        <v>290</v>
      </c>
      <c r="M10" s="287" t="s">
        <v>297</v>
      </c>
      <c r="N10" s="265">
        <v>543</v>
      </c>
      <c r="O10" s="287" t="s">
        <v>290</v>
      </c>
      <c r="P10" s="287" t="s">
        <v>187</v>
      </c>
      <c r="Q10" s="287" t="s">
        <v>292</v>
      </c>
      <c r="R10" s="288">
        <v>22500000</v>
      </c>
      <c r="S10" s="289"/>
      <c r="T10" s="290" t="s">
        <v>287</v>
      </c>
      <c r="U10" s="291">
        <v>-9.8748043818466399E-2</v>
      </c>
      <c r="V10" s="280">
        <v>3786</v>
      </c>
      <c r="W10" s="287" t="s">
        <v>289</v>
      </c>
      <c r="X10" s="287" t="s">
        <v>290</v>
      </c>
      <c r="Y10" s="287" t="s">
        <v>291</v>
      </c>
      <c r="Z10" s="287" t="s">
        <v>290</v>
      </c>
      <c r="AA10" s="287" t="s">
        <v>297</v>
      </c>
      <c r="AB10" s="280">
        <v>1297</v>
      </c>
      <c r="AC10" s="287" t="s">
        <v>296</v>
      </c>
      <c r="AD10" s="292">
        <v>25524000</v>
      </c>
      <c r="AE10" s="289"/>
      <c r="AF10" s="289" t="s">
        <v>288</v>
      </c>
      <c r="AG10" s="281">
        <v>-4.3E-3</v>
      </c>
      <c r="AH10" s="280">
        <v>165</v>
      </c>
      <c r="AI10" s="287" t="s">
        <v>289</v>
      </c>
      <c r="AJ10" s="287" t="s">
        <v>290</v>
      </c>
      <c r="AK10" s="287" t="s">
        <v>285</v>
      </c>
    </row>
    <row r="11" spans="1:37" s="293" customFormat="1" ht="121.5">
      <c r="A11" s="282"/>
      <c r="B11" s="283" t="s">
        <v>193</v>
      </c>
      <c r="C11" s="368"/>
      <c r="D11" s="365"/>
      <c r="E11" s="284"/>
      <c r="F11" s="285" t="s">
        <v>295</v>
      </c>
      <c r="G11" s="281" t="s">
        <v>293</v>
      </c>
      <c r="H11" s="280" t="s">
        <v>293</v>
      </c>
      <c r="I11" s="265" t="s">
        <v>293</v>
      </c>
      <c r="J11" s="265" t="s">
        <v>293</v>
      </c>
      <c r="K11" s="265" t="s">
        <v>293</v>
      </c>
      <c r="L11" s="265" t="s">
        <v>293</v>
      </c>
      <c r="M11" s="265" t="s">
        <v>293</v>
      </c>
      <c r="N11" s="265" t="s">
        <v>293</v>
      </c>
      <c r="O11" s="265" t="s">
        <v>293</v>
      </c>
      <c r="P11" s="287" t="s">
        <v>226</v>
      </c>
      <c r="Q11" s="287" t="s">
        <v>293</v>
      </c>
      <c r="R11" s="288" t="s">
        <v>293</v>
      </c>
      <c r="S11" s="289"/>
      <c r="T11" s="294" t="s">
        <v>265</v>
      </c>
      <c r="U11" s="281">
        <v>-0.2019</v>
      </c>
      <c r="V11" s="280">
        <v>7742</v>
      </c>
      <c r="W11" s="287" t="s">
        <v>289</v>
      </c>
      <c r="X11" s="287" t="s">
        <v>227</v>
      </c>
      <c r="Y11" s="287" t="s">
        <v>291</v>
      </c>
      <c r="Z11" s="287" t="s">
        <v>227</v>
      </c>
      <c r="AA11" s="287" t="s">
        <v>297</v>
      </c>
      <c r="AB11" s="280" t="s">
        <v>293</v>
      </c>
      <c r="AC11" s="287" t="s">
        <v>296</v>
      </c>
      <c r="AD11" s="292">
        <v>50000000</v>
      </c>
      <c r="AE11" s="289"/>
      <c r="AF11" s="287" t="s">
        <v>293</v>
      </c>
      <c r="AG11" s="281" t="s">
        <v>293</v>
      </c>
      <c r="AH11" s="280" t="s">
        <v>293</v>
      </c>
      <c r="AI11" s="287" t="s">
        <v>293</v>
      </c>
      <c r="AJ11" s="287" t="s">
        <v>293</v>
      </c>
      <c r="AK11" s="287" t="s">
        <v>293</v>
      </c>
    </row>
    <row r="12" spans="1:37" s="293" customFormat="1" ht="61.5" customHeight="1">
      <c r="B12" s="283" t="s">
        <v>194</v>
      </c>
      <c r="C12" s="368"/>
      <c r="D12" s="365"/>
      <c r="E12" s="284"/>
      <c r="F12" s="295" t="s">
        <v>299</v>
      </c>
      <c r="G12" s="281" t="s">
        <v>293</v>
      </c>
      <c r="H12" s="280" t="s">
        <v>293</v>
      </c>
      <c r="I12" s="265" t="s">
        <v>293</v>
      </c>
      <c r="J12" s="265" t="s">
        <v>293</v>
      </c>
      <c r="K12" s="265" t="s">
        <v>293</v>
      </c>
      <c r="L12" s="265" t="s">
        <v>293</v>
      </c>
      <c r="M12" s="265" t="s">
        <v>293</v>
      </c>
      <c r="N12" s="265" t="s">
        <v>293</v>
      </c>
      <c r="O12" s="265" t="s">
        <v>293</v>
      </c>
      <c r="P12" s="287" t="s">
        <v>293</v>
      </c>
      <c r="Q12" s="287" t="s">
        <v>293</v>
      </c>
      <c r="R12" s="288" t="s">
        <v>293</v>
      </c>
      <c r="S12" s="289"/>
      <c r="T12" s="290" t="s">
        <v>266</v>
      </c>
      <c r="U12" s="281">
        <v>-8.9645279081898799E-5</v>
      </c>
      <c r="V12" s="280">
        <v>3.4369999999999998</v>
      </c>
      <c r="W12" s="287" t="s">
        <v>289</v>
      </c>
      <c r="X12" s="287" t="s">
        <v>289</v>
      </c>
      <c r="Y12" s="287" t="s">
        <v>291</v>
      </c>
      <c r="Z12" s="287" t="s">
        <v>289</v>
      </c>
      <c r="AA12" s="287" t="s">
        <v>297</v>
      </c>
      <c r="AB12" s="280" t="s">
        <v>293</v>
      </c>
      <c r="AC12" s="287" t="s">
        <v>296</v>
      </c>
      <c r="AD12" s="292">
        <v>190000</v>
      </c>
      <c r="AE12" s="289"/>
      <c r="AF12" s="287" t="s">
        <v>293</v>
      </c>
      <c r="AG12" s="281" t="s">
        <v>293</v>
      </c>
      <c r="AH12" s="280" t="s">
        <v>293</v>
      </c>
      <c r="AI12" s="287" t="s">
        <v>293</v>
      </c>
      <c r="AJ12" s="287" t="s">
        <v>293</v>
      </c>
      <c r="AK12" s="287" t="s">
        <v>293</v>
      </c>
    </row>
    <row r="13" spans="1:37" s="293" customFormat="1" ht="131.25" customHeight="1">
      <c r="B13" s="283" t="s">
        <v>195</v>
      </c>
      <c r="C13" s="367">
        <f>H14+V14</f>
        <v>21787</v>
      </c>
      <c r="D13" s="364">
        <f>G14+U14</f>
        <v>-0.10539999999999999</v>
      </c>
      <c r="E13" s="284"/>
      <c r="F13" s="295" t="s">
        <v>300</v>
      </c>
      <c r="G13" s="281" t="s">
        <v>301</v>
      </c>
      <c r="H13" s="280" t="s">
        <v>301</v>
      </c>
      <c r="I13" s="265" t="s">
        <v>342</v>
      </c>
      <c r="J13" s="265" t="s">
        <v>63</v>
      </c>
      <c r="K13" s="265" t="s">
        <v>291</v>
      </c>
      <c r="L13" s="287" t="s">
        <v>289</v>
      </c>
      <c r="M13" s="265" t="s">
        <v>297</v>
      </c>
      <c r="N13" s="280" t="s">
        <v>188</v>
      </c>
      <c r="O13" s="265" t="s">
        <v>64</v>
      </c>
      <c r="P13" s="287" t="s">
        <v>189</v>
      </c>
      <c r="Q13" s="287" t="s">
        <v>304</v>
      </c>
      <c r="R13" s="288">
        <v>300000</v>
      </c>
      <c r="S13" s="289"/>
      <c r="T13" s="296" t="s">
        <v>293</v>
      </c>
      <c r="U13" s="281" t="s">
        <v>293</v>
      </c>
      <c r="V13" s="280" t="s">
        <v>293</v>
      </c>
      <c r="W13" s="287" t="s">
        <v>293</v>
      </c>
      <c r="X13" s="287" t="s">
        <v>293</v>
      </c>
      <c r="Y13" s="287" t="s">
        <v>293</v>
      </c>
      <c r="Z13" s="287" t="s">
        <v>293</v>
      </c>
      <c r="AA13" s="287" t="s">
        <v>293</v>
      </c>
      <c r="AB13" s="280" t="s">
        <v>293</v>
      </c>
      <c r="AC13" s="287" t="s">
        <v>293</v>
      </c>
      <c r="AD13" s="292" t="s">
        <v>293</v>
      </c>
      <c r="AE13" s="289"/>
      <c r="AF13" s="287" t="s">
        <v>293</v>
      </c>
      <c r="AG13" s="281" t="s">
        <v>293</v>
      </c>
      <c r="AH13" s="280" t="s">
        <v>293</v>
      </c>
      <c r="AI13" s="287" t="s">
        <v>293</v>
      </c>
      <c r="AJ13" s="287" t="s">
        <v>293</v>
      </c>
      <c r="AK13" s="287" t="s">
        <v>293</v>
      </c>
    </row>
    <row r="14" spans="1:37" s="293" customFormat="1" ht="75" customHeight="1">
      <c r="A14" s="282"/>
      <c r="B14" s="283" t="s">
        <v>196</v>
      </c>
      <c r="C14" s="367"/>
      <c r="D14" s="364"/>
      <c r="E14" s="284"/>
      <c r="F14" s="283" t="s">
        <v>305</v>
      </c>
      <c r="G14" s="281">
        <v>-2.35E-2</v>
      </c>
      <c r="H14" s="280">
        <v>4851</v>
      </c>
      <c r="I14" s="265" t="s">
        <v>302</v>
      </c>
      <c r="J14" s="265" t="s">
        <v>65</v>
      </c>
      <c r="K14" s="265" t="s">
        <v>291</v>
      </c>
      <c r="L14" s="287" t="s">
        <v>289</v>
      </c>
      <c r="M14" s="265" t="s">
        <v>293</v>
      </c>
      <c r="N14" s="265">
        <v>960</v>
      </c>
      <c r="O14" s="265" t="s">
        <v>303</v>
      </c>
      <c r="P14" s="287" t="s">
        <v>390</v>
      </c>
      <c r="Q14" s="287" t="s">
        <v>292</v>
      </c>
      <c r="R14" s="288">
        <v>1080000</v>
      </c>
      <c r="S14" s="289"/>
      <c r="T14" s="290" t="s">
        <v>66</v>
      </c>
      <c r="U14" s="281">
        <v>-8.1900000000000001E-2</v>
      </c>
      <c r="V14" s="280">
        <v>16936</v>
      </c>
      <c r="W14" s="265" t="s">
        <v>302</v>
      </c>
      <c r="X14" s="265" t="s">
        <v>65</v>
      </c>
      <c r="Y14" s="265" t="s">
        <v>291</v>
      </c>
      <c r="Z14" s="287" t="s">
        <v>289</v>
      </c>
      <c r="AA14" s="265" t="s">
        <v>293</v>
      </c>
      <c r="AB14" s="280">
        <v>2240</v>
      </c>
      <c r="AC14" s="287" t="s">
        <v>296</v>
      </c>
      <c r="AD14" s="292">
        <v>2520000</v>
      </c>
      <c r="AE14" s="289"/>
      <c r="AF14" s="287" t="s">
        <v>293</v>
      </c>
      <c r="AG14" s="281" t="s">
        <v>293</v>
      </c>
      <c r="AH14" s="280" t="s">
        <v>293</v>
      </c>
      <c r="AI14" s="287" t="s">
        <v>293</v>
      </c>
      <c r="AJ14" s="287" t="s">
        <v>293</v>
      </c>
      <c r="AK14" s="287" t="s">
        <v>293</v>
      </c>
    </row>
    <row r="15" spans="1:37" ht="64.5" customHeight="1">
      <c r="A15" s="268" t="s">
        <v>394</v>
      </c>
      <c r="B15" s="268" t="s">
        <v>129</v>
      </c>
      <c r="C15" s="367">
        <f>H19+V19+H20+V20+AH20</f>
        <v>20159</v>
      </c>
      <c r="D15" s="364">
        <f>G19+U19+AG20+U20+G20</f>
        <v>-0.28200000000000003</v>
      </c>
      <c r="E15" s="271"/>
      <c r="F15" s="297"/>
      <c r="G15" s="298"/>
      <c r="H15" s="299"/>
      <c r="I15" s="300"/>
      <c r="J15" s="300"/>
      <c r="K15" s="300"/>
      <c r="L15" s="300"/>
      <c r="M15" s="300"/>
      <c r="N15" s="300"/>
      <c r="O15" s="300"/>
      <c r="P15" s="301"/>
      <c r="Q15" s="301"/>
      <c r="R15" s="302">
        <f>R19+R20</f>
        <v>17028409</v>
      </c>
      <c r="S15" s="303"/>
      <c r="T15" s="304"/>
      <c r="U15" s="298"/>
      <c r="V15" s="299"/>
      <c r="W15" s="301"/>
      <c r="X15" s="301"/>
      <c r="Y15" s="301"/>
      <c r="Z15" s="301"/>
      <c r="AA15" s="301"/>
      <c r="AB15" s="299"/>
      <c r="AC15" s="301"/>
      <c r="AD15" s="305">
        <f>AD19+AD20</f>
        <v>53399960</v>
      </c>
      <c r="AE15" s="306"/>
      <c r="AF15" s="307"/>
      <c r="AG15" s="270"/>
      <c r="AH15" s="269"/>
      <c r="AI15" s="308"/>
      <c r="AJ15" s="308"/>
      <c r="AK15" s="308"/>
    </row>
    <row r="16" spans="1:37" s="293" customFormat="1" ht="98.25" customHeight="1">
      <c r="A16" s="282" t="s">
        <v>395</v>
      </c>
      <c r="B16" s="279" t="s">
        <v>130</v>
      </c>
      <c r="C16" s="368"/>
      <c r="D16" s="379"/>
      <c r="E16" s="284"/>
      <c r="F16" s="309"/>
      <c r="G16" s="281"/>
      <c r="H16" s="280"/>
      <c r="I16" s="265"/>
      <c r="J16" s="265"/>
      <c r="K16" s="265"/>
      <c r="L16" s="265"/>
      <c r="M16" s="265"/>
      <c r="N16" s="265"/>
      <c r="O16" s="265"/>
      <c r="P16" s="287"/>
      <c r="Q16" s="287"/>
      <c r="R16" s="288"/>
      <c r="S16" s="289"/>
      <c r="T16" s="289"/>
      <c r="U16" s="281"/>
      <c r="V16" s="280"/>
      <c r="W16" s="287"/>
      <c r="X16" s="287"/>
      <c r="Y16" s="287"/>
      <c r="Z16" s="287"/>
      <c r="AA16" s="287"/>
      <c r="AB16" s="280"/>
      <c r="AC16" s="287"/>
      <c r="AD16" s="292"/>
      <c r="AE16" s="289"/>
      <c r="AF16" s="289"/>
      <c r="AG16" s="281"/>
      <c r="AH16" s="280"/>
      <c r="AI16" s="287"/>
      <c r="AJ16" s="287"/>
      <c r="AK16" s="287"/>
    </row>
    <row r="17" spans="1:37" s="293" customFormat="1" ht="367.5" customHeight="1">
      <c r="B17" s="283" t="s">
        <v>131</v>
      </c>
      <c r="C17" s="368"/>
      <c r="D17" s="379"/>
      <c r="E17" s="284"/>
      <c r="F17" s="285" t="s">
        <v>57</v>
      </c>
      <c r="G17" s="281" t="s">
        <v>311</v>
      </c>
      <c r="H17" s="280" t="s">
        <v>311</v>
      </c>
      <c r="I17" s="265" t="s">
        <v>342</v>
      </c>
      <c r="J17" s="265" t="s">
        <v>67</v>
      </c>
      <c r="K17" s="265" t="s">
        <v>291</v>
      </c>
      <c r="L17" s="288" t="s">
        <v>309</v>
      </c>
      <c r="M17" s="265" t="s">
        <v>293</v>
      </c>
      <c r="N17" s="265" t="s">
        <v>190</v>
      </c>
      <c r="O17" s="265" t="s">
        <v>68</v>
      </c>
      <c r="P17" s="287" t="s">
        <v>306</v>
      </c>
      <c r="Q17" s="287" t="s">
        <v>292</v>
      </c>
      <c r="R17" s="288" t="s">
        <v>309</v>
      </c>
      <c r="S17" s="289"/>
      <c r="T17" s="285" t="s">
        <v>58</v>
      </c>
      <c r="U17" s="281" t="s">
        <v>310</v>
      </c>
      <c r="V17" s="280" t="s">
        <v>311</v>
      </c>
      <c r="W17" s="265" t="s">
        <v>55</v>
      </c>
      <c r="X17" s="265" t="s">
        <v>55</v>
      </c>
      <c r="Y17" s="287" t="s">
        <v>291</v>
      </c>
      <c r="Z17" s="292" t="s">
        <v>309</v>
      </c>
      <c r="AA17" s="287" t="s">
        <v>293</v>
      </c>
      <c r="AB17" s="265" t="s">
        <v>190</v>
      </c>
      <c r="AC17" s="287" t="s">
        <v>296</v>
      </c>
      <c r="AD17" s="292" t="s">
        <v>308</v>
      </c>
      <c r="AE17" s="289"/>
      <c r="AF17" s="287" t="s">
        <v>293</v>
      </c>
      <c r="AG17" s="281" t="s">
        <v>293</v>
      </c>
      <c r="AH17" s="280" t="s">
        <v>293</v>
      </c>
      <c r="AI17" s="287" t="s">
        <v>293</v>
      </c>
      <c r="AJ17" s="287" t="s">
        <v>293</v>
      </c>
      <c r="AK17" s="287" t="s">
        <v>293</v>
      </c>
    </row>
    <row r="18" spans="1:37" s="293" customFormat="1" ht="112.5" customHeight="1">
      <c r="A18" s="282" t="s">
        <v>396</v>
      </c>
      <c r="B18" s="279" t="s">
        <v>132</v>
      </c>
      <c r="C18" s="368"/>
      <c r="D18" s="379"/>
      <c r="E18" s="284"/>
      <c r="G18" s="281"/>
      <c r="H18" s="280"/>
      <c r="I18" s="265"/>
      <c r="J18" s="265"/>
      <c r="K18" s="265"/>
      <c r="L18" s="265"/>
      <c r="M18" s="265"/>
      <c r="N18" s="265"/>
      <c r="O18" s="265"/>
      <c r="P18" s="287"/>
      <c r="Q18" s="287"/>
      <c r="R18" s="288"/>
      <c r="S18" s="289"/>
      <c r="T18" s="289"/>
      <c r="U18" s="281"/>
      <c r="V18" s="280"/>
      <c r="W18" s="287"/>
      <c r="X18" s="287"/>
      <c r="Y18" s="287"/>
      <c r="Z18" s="287"/>
      <c r="AA18" s="287"/>
      <c r="AB18" s="280"/>
      <c r="AC18" s="287"/>
      <c r="AD18" s="292"/>
      <c r="AE18" s="289"/>
      <c r="AF18" s="289"/>
      <c r="AG18" s="281"/>
      <c r="AH18" s="280"/>
      <c r="AI18" s="287"/>
      <c r="AJ18" s="287"/>
      <c r="AK18" s="287"/>
    </row>
    <row r="19" spans="1:37" s="293" customFormat="1" ht="101.25">
      <c r="B19" s="283" t="s">
        <v>133</v>
      </c>
      <c r="C19" s="368"/>
      <c r="D19" s="379"/>
      <c r="E19" s="284"/>
      <c r="F19" s="283" t="s">
        <v>313</v>
      </c>
      <c r="G19" s="281">
        <v>-1.8E-3</v>
      </c>
      <c r="H19" s="280">
        <v>131</v>
      </c>
      <c r="I19" s="265" t="s">
        <v>342</v>
      </c>
      <c r="J19" s="265" t="s">
        <v>69</v>
      </c>
      <c r="K19" s="265" t="s">
        <v>291</v>
      </c>
      <c r="L19" s="265" t="s">
        <v>312</v>
      </c>
      <c r="M19" s="287" t="s">
        <v>289</v>
      </c>
      <c r="N19" s="265">
        <v>15</v>
      </c>
      <c r="O19" s="265" t="s">
        <v>70</v>
      </c>
      <c r="P19" s="287" t="s">
        <v>191</v>
      </c>
      <c r="Q19" s="287" t="s">
        <v>292</v>
      </c>
      <c r="R19" s="288">
        <v>16470</v>
      </c>
      <c r="S19" s="289"/>
      <c r="T19" s="283" t="s">
        <v>314</v>
      </c>
      <c r="U19" s="281">
        <v>-2.3999999999999998E-3</v>
      </c>
      <c r="V19" s="280">
        <v>175</v>
      </c>
      <c r="W19" s="265" t="s">
        <v>342</v>
      </c>
      <c r="X19" s="265" t="s">
        <v>69</v>
      </c>
      <c r="Y19" s="287" t="s">
        <v>291</v>
      </c>
      <c r="Z19" s="287" t="s">
        <v>289</v>
      </c>
      <c r="AA19" s="287" t="s">
        <v>289</v>
      </c>
      <c r="AB19" s="280">
        <v>33</v>
      </c>
      <c r="AC19" s="287" t="s">
        <v>296</v>
      </c>
      <c r="AD19" s="292">
        <v>21960</v>
      </c>
      <c r="AE19" s="289"/>
      <c r="AF19" s="287" t="s">
        <v>293</v>
      </c>
      <c r="AG19" s="281" t="s">
        <v>293</v>
      </c>
      <c r="AH19" s="280" t="s">
        <v>293</v>
      </c>
      <c r="AI19" s="287" t="s">
        <v>293</v>
      </c>
      <c r="AJ19" s="287" t="s">
        <v>293</v>
      </c>
      <c r="AK19" s="287" t="s">
        <v>293</v>
      </c>
    </row>
    <row r="20" spans="1:37" s="293" customFormat="1" ht="409.5">
      <c r="B20" s="283" t="s">
        <v>197</v>
      </c>
      <c r="C20" s="368"/>
      <c r="D20" s="379"/>
      <c r="E20" s="284"/>
      <c r="F20" s="283" t="s">
        <v>329</v>
      </c>
      <c r="G20" s="281">
        <v>-9.3600000000000003E-2</v>
      </c>
      <c r="H20" s="280">
        <v>6691</v>
      </c>
      <c r="I20" s="265" t="s">
        <v>342</v>
      </c>
      <c r="J20" s="265" t="s">
        <v>71</v>
      </c>
      <c r="K20" s="265" t="s">
        <v>291</v>
      </c>
      <c r="L20" s="265" t="s">
        <v>289</v>
      </c>
      <c r="M20" s="265" t="s">
        <v>319</v>
      </c>
      <c r="N20" s="265">
        <v>1063</v>
      </c>
      <c r="O20" s="265" t="s">
        <v>321</v>
      </c>
      <c r="P20" s="287" t="s">
        <v>322</v>
      </c>
      <c r="Q20" s="287" t="s">
        <v>292</v>
      </c>
      <c r="R20" s="288">
        <v>17011939</v>
      </c>
      <c r="S20" s="289"/>
      <c r="T20" s="283" t="s">
        <v>328</v>
      </c>
      <c r="U20" s="281">
        <v>-5.8099999999999999E-2</v>
      </c>
      <c r="V20" s="280">
        <v>4152</v>
      </c>
      <c r="W20" s="265" t="s">
        <v>342</v>
      </c>
      <c r="X20" s="287" t="s">
        <v>316</v>
      </c>
      <c r="Y20" s="287" t="s">
        <v>291</v>
      </c>
      <c r="Z20" s="287" t="s">
        <v>289</v>
      </c>
      <c r="AA20" s="287" t="s">
        <v>319</v>
      </c>
      <c r="AB20" s="280">
        <v>656</v>
      </c>
      <c r="AC20" s="287" t="s">
        <v>320</v>
      </c>
      <c r="AD20" s="292">
        <v>53378000</v>
      </c>
      <c r="AE20" s="289"/>
      <c r="AF20" s="283" t="s">
        <v>315</v>
      </c>
      <c r="AG20" s="281">
        <v>-0.12609999999999999</v>
      </c>
      <c r="AH20" s="280">
        <v>9010</v>
      </c>
      <c r="AI20" s="287" t="s">
        <v>317</v>
      </c>
      <c r="AJ20" s="287" t="s">
        <v>318</v>
      </c>
      <c r="AK20" s="287" t="s">
        <v>285</v>
      </c>
    </row>
    <row r="21" spans="1:37" s="293" customFormat="1" ht="116.25" customHeight="1">
      <c r="B21" s="283" t="s">
        <v>198</v>
      </c>
      <c r="C21" s="368"/>
      <c r="D21" s="379"/>
      <c r="E21" s="284"/>
      <c r="F21" s="283" t="s">
        <v>336</v>
      </c>
      <c r="G21" s="281" t="s">
        <v>325</v>
      </c>
      <c r="H21" s="280" t="s">
        <v>325</v>
      </c>
      <c r="I21" s="265" t="s">
        <v>342</v>
      </c>
      <c r="J21" s="265" t="s">
        <v>73</v>
      </c>
      <c r="K21" s="265" t="s">
        <v>291</v>
      </c>
      <c r="L21" s="265" t="s">
        <v>289</v>
      </c>
      <c r="M21" s="265" t="s">
        <v>293</v>
      </c>
      <c r="N21" s="265" t="s">
        <v>192</v>
      </c>
      <c r="O21" s="265" t="s">
        <v>327</v>
      </c>
      <c r="P21" s="287" t="s">
        <v>330</v>
      </c>
      <c r="Q21" s="287" t="s">
        <v>292</v>
      </c>
      <c r="R21" s="265" t="s">
        <v>326</v>
      </c>
      <c r="S21" s="289"/>
      <c r="T21" s="283" t="s">
        <v>323</v>
      </c>
      <c r="U21" s="281" t="s">
        <v>331</v>
      </c>
      <c r="V21" s="280" t="s">
        <v>331</v>
      </c>
      <c r="W21" s="265" t="s">
        <v>342</v>
      </c>
      <c r="X21" s="265" t="s">
        <v>72</v>
      </c>
      <c r="Y21" s="287" t="s">
        <v>291</v>
      </c>
      <c r="Z21" s="287" t="s">
        <v>324</v>
      </c>
      <c r="AA21" s="287" t="s">
        <v>293</v>
      </c>
      <c r="AB21" s="265" t="s">
        <v>192</v>
      </c>
      <c r="AC21" s="287" t="s">
        <v>296</v>
      </c>
      <c r="AD21" s="265" t="s">
        <v>326</v>
      </c>
      <c r="AE21" s="289"/>
      <c r="AF21" s="287" t="s">
        <v>293</v>
      </c>
      <c r="AG21" s="281" t="s">
        <v>293</v>
      </c>
      <c r="AH21" s="280" t="s">
        <v>293</v>
      </c>
      <c r="AI21" s="287" t="s">
        <v>293</v>
      </c>
      <c r="AJ21" s="287" t="s">
        <v>293</v>
      </c>
      <c r="AK21" s="287" t="s">
        <v>293</v>
      </c>
    </row>
    <row r="22" spans="1:37" s="293" customFormat="1" ht="126.75" customHeight="1">
      <c r="A22" s="282" t="s">
        <v>397</v>
      </c>
      <c r="B22" s="279" t="s">
        <v>134</v>
      </c>
      <c r="C22" s="368"/>
      <c r="D22" s="379"/>
      <c r="E22" s="284"/>
      <c r="G22" s="281"/>
      <c r="H22" s="280"/>
      <c r="I22" s="265"/>
      <c r="J22" s="265"/>
      <c r="K22" s="265"/>
      <c r="L22" s="265"/>
      <c r="M22" s="265"/>
      <c r="N22" s="265"/>
      <c r="O22" s="265"/>
      <c r="P22" s="287"/>
      <c r="Q22" s="287"/>
      <c r="R22" s="288"/>
      <c r="S22" s="289"/>
      <c r="T22" s="289"/>
      <c r="U22" s="281"/>
      <c r="V22" s="280"/>
      <c r="W22" s="287"/>
      <c r="X22" s="287"/>
      <c r="Y22" s="287"/>
      <c r="Z22" s="287"/>
      <c r="AA22" s="287"/>
      <c r="AB22" s="280"/>
      <c r="AC22" s="287"/>
      <c r="AD22" s="292"/>
      <c r="AE22" s="289"/>
      <c r="AF22" s="289"/>
      <c r="AG22" s="281"/>
      <c r="AH22" s="280"/>
      <c r="AI22" s="287"/>
      <c r="AJ22" s="287"/>
      <c r="AK22" s="287"/>
    </row>
    <row r="23" spans="1:37" s="293" customFormat="1" ht="298.5" customHeight="1">
      <c r="B23" s="283" t="s">
        <v>333</v>
      </c>
      <c r="C23" s="368"/>
      <c r="D23" s="379"/>
      <c r="E23" s="284"/>
      <c r="F23" s="283" t="s">
        <v>36</v>
      </c>
      <c r="G23" s="281" t="s">
        <v>325</v>
      </c>
      <c r="H23" s="280" t="s">
        <v>325</v>
      </c>
      <c r="I23" s="265" t="s">
        <v>74</v>
      </c>
      <c r="J23" s="265" t="s">
        <v>75</v>
      </c>
      <c r="K23" s="265" t="s">
        <v>291</v>
      </c>
      <c r="L23" s="265" t="s">
        <v>289</v>
      </c>
      <c r="M23" s="265" t="s">
        <v>293</v>
      </c>
      <c r="N23" s="265" t="s">
        <v>192</v>
      </c>
      <c r="O23" s="265" t="s">
        <v>289</v>
      </c>
      <c r="P23" s="287" t="s">
        <v>228</v>
      </c>
      <c r="Q23" s="287" t="s">
        <v>292</v>
      </c>
      <c r="R23" s="265" t="s">
        <v>326</v>
      </c>
      <c r="S23" s="289"/>
      <c r="T23" s="283" t="s">
        <v>36</v>
      </c>
      <c r="U23" s="281" t="s">
        <v>325</v>
      </c>
      <c r="V23" s="280" t="s">
        <v>325</v>
      </c>
      <c r="W23" s="265" t="s">
        <v>342</v>
      </c>
      <c r="X23" s="265" t="s">
        <v>75</v>
      </c>
      <c r="Y23" s="287" t="s">
        <v>332</v>
      </c>
      <c r="Z23" s="287" t="s">
        <v>324</v>
      </c>
      <c r="AA23" s="287" t="s">
        <v>293</v>
      </c>
      <c r="AB23" s="265" t="s">
        <v>192</v>
      </c>
      <c r="AC23" s="287" t="s">
        <v>296</v>
      </c>
      <c r="AD23" s="265" t="s">
        <v>326</v>
      </c>
      <c r="AE23" s="289"/>
      <c r="AF23" s="287" t="s">
        <v>293</v>
      </c>
      <c r="AG23" s="281" t="s">
        <v>293</v>
      </c>
      <c r="AH23" s="280" t="s">
        <v>293</v>
      </c>
      <c r="AI23" s="287" t="s">
        <v>293</v>
      </c>
      <c r="AJ23" s="287" t="s">
        <v>293</v>
      </c>
      <c r="AK23" s="287" t="s">
        <v>293</v>
      </c>
    </row>
    <row r="24" spans="1:37" s="293" customFormat="1" ht="132.75" customHeight="1">
      <c r="B24" s="283" t="s">
        <v>199</v>
      </c>
      <c r="C24" s="368"/>
      <c r="D24" s="379"/>
      <c r="E24" s="284"/>
      <c r="F24" s="283" t="s">
        <v>334</v>
      </c>
      <c r="G24" s="281" t="s">
        <v>325</v>
      </c>
      <c r="H24" s="280" t="s">
        <v>325</v>
      </c>
      <c r="I24" s="265" t="s">
        <v>96</v>
      </c>
      <c r="J24" s="265" t="s">
        <v>76</v>
      </c>
      <c r="K24" s="265" t="s">
        <v>291</v>
      </c>
      <c r="L24" s="265" t="s">
        <v>289</v>
      </c>
      <c r="M24" s="265" t="s">
        <v>293</v>
      </c>
      <c r="N24" s="265" t="s">
        <v>192</v>
      </c>
      <c r="O24" s="265" t="s">
        <v>229</v>
      </c>
      <c r="P24" s="287" t="s">
        <v>230</v>
      </c>
      <c r="Q24" s="287" t="s">
        <v>292</v>
      </c>
      <c r="R24" s="265" t="s">
        <v>326</v>
      </c>
      <c r="S24" s="289"/>
      <c r="T24" s="283" t="s">
        <v>334</v>
      </c>
      <c r="U24" s="281" t="s">
        <v>325</v>
      </c>
      <c r="V24" s="280" t="s">
        <v>325</v>
      </c>
      <c r="W24" s="265" t="s">
        <v>37</v>
      </c>
      <c r="X24" s="265" t="s">
        <v>8</v>
      </c>
      <c r="Y24" s="265" t="s">
        <v>291</v>
      </c>
      <c r="Z24" s="265" t="s">
        <v>289</v>
      </c>
      <c r="AA24" s="265" t="s">
        <v>293</v>
      </c>
      <c r="AB24" s="265" t="s">
        <v>192</v>
      </c>
      <c r="AC24" s="287" t="s">
        <v>296</v>
      </c>
      <c r="AD24" s="265" t="s">
        <v>326</v>
      </c>
      <c r="AE24" s="289"/>
      <c r="AF24" s="287" t="s">
        <v>293</v>
      </c>
      <c r="AG24" s="281" t="s">
        <v>293</v>
      </c>
      <c r="AH24" s="280" t="s">
        <v>293</v>
      </c>
      <c r="AI24" s="287" t="s">
        <v>293</v>
      </c>
      <c r="AJ24" s="287" t="s">
        <v>293</v>
      </c>
      <c r="AK24" s="287" t="s">
        <v>293</v>
      </c>
    </row>
    <row r="25" spans="1:37" s="293" customFormat="1" ht="138.75" customHeight="1">
      <c r="B25" s="283" t="s">
        <v>200</v>
      </c>
      <c r="C25" s="368"/>
      <c r="D25" s="379"/>
      <c r="E25" s="284"/>
      <c r="F25" s="283" t="s">
        <v>335</v>
      </c>
      <c r="G25" s="281" t="s">
        <v>325</v>
      </c>
      <c r="H25" s="280" t="s">
        <v>325</v>
      </c>
      <c r="I25" s="265" t="s">
        <v>74</v>
      </c>
      <c r="J25" s="265" t="s">
        <v>76</v>
      </c>
      <c r="K25" s="265" t="s">
        <v>291</v>
      </c>
      <c r="L25" s="265" t="s">
        <v>289</v>
      </c>
      <c r="M25" s="265" t="s">
        <v>293</v>
      </c>
      <c r="N25" s="265" t="s">
        <v>192</v>
      </c>
      <c r="O25" s="265" t="s">
        <v>229</v>
      </c>
      <c r="P25" s="287" t="s">
        <v>230</v>
      </c>
      <c r="Q25" s="287" t="s">
        <v>292</v>
      </c>
      <c r="R25" s="265" t="s">
        <v>326</v>
      </c>
      <c r="S25" s="289"/>
      <c r="T25" s="283" t="s">
        <v>335</v>
      </c>
      <c r="U25" s="281" t="s">
        <v>325</v>
      </c>
      <c r="V25" s="280" t="s">
        <v>325</v>
      </c>
      <c r="W25" s="265" t="s">
        <v>74</v>
      </c>
      <c r="X25" s="265" t="s">
        <v>7</v>
      </c>
      <c r="Y25" s="265" t="s">
        <v>291</v>
      </c>
      <c r="Z25" s="265" t="s">
        <v>289</v>
      </c>
      <c r="AA25" s="265" t="s">
        <v>293</v>
      </c>
      <c r="AB25" s="265" t="s">
        <v>192</v>
      </c>
      <c r="AC25" s="287" t="s">
        <v>296</v>
      </c>
      <c r="AD25" s="265" t="s">
        <v>326</v>
      </c>
      <c r="AE25" s="289"/>
      <c r="AF25" s="287" t="s">
        <v>293</v>
      </c>
      <c r="AG25" s="281" t="s">
        <v>293</v>
      </c>
      <c r="AH25" s="280" t="s">
        <v>293</v>
      </c>
      <c r="AI25" s="287" t="s">
        <v>293</v>
      </c>
      <c r="AJ25" s="287" t="s">
        <v>293</v>
      </c>
      <c r="AK25" s="287" t="s">
        <v>293</v>
      </c>
    </row>
    <row r="26" spans="1:37" ht="64.5" customHeight="1">
      <c r="A26" s="268" t="s">
        <v>398</v>
      </c>
      <c r="B26" s="268" t="s">
        <v>357</v>
      </c>
      <c r="C26" s="367">
        <f>H28+H29+H30+H32+H33+H35+V28+V29+V30+V32+V33+V35</f>
        <v>8568</v>
      </c>
      <c r="D26" s="364">
        <f>G28+G29+G30+G32+G35+G33+U29+U30+U32+U33+U35+U28</f>
        <v>-0.22545671276175425</v>
      </c>
      <c r="E26" s="268"/>
      <c r="F26" s="297"/>
      <c r="G26" s="298"/>
      <c r="H26" s="299"/>
      <c r="I26" s="300"/>
      <c r="J26" s="300"/>
      <c r="K26" s="300"/>
      <c r="L26" s="300"/>
      <c r="M26" s="300"/>
      <c r="N26" s="300"/>
      <c r="O26" s="300"/>
      <c r="P26" s="301"/>
      <c r="Q26" s="301"/>
      <c r="R26" s="302">
        <f>R29+R30+R33</f>
        <v>55607684</v>
      </c>
      <c r="S26" s="303"/>
      <c r="T26" s="304"/>
      <c r="U26" s="298"/>
      <c r="V26" s="299"/>
      <c r="W26" s="301"/>
      <c r="X26" s="301"/>
      <c r="Y26" s="301"/>
      <c r="Z26" s="301"/>
      <c r="AA26" s="301"/>
      <c r="AB26" s="299"/>
      <c r="AC26" s="301"/>
      <c r="AD26" s="310">
        <f>AD29+AD30+AD33</f>
        <v>175694922.35294122</v>
      </c>
      <c r="AE26" s="306"/>
      <c r="AF26" s="307"/>
      <c r="AG26" s="270"/>
      <c r="AH26" s="269"/>
      <c r="AI26" s="308"/>
      <c r="AJ26" s="308"/>
      <c r="AK26" s="308"/>
    </row>
    <row r="27" spans="1:37" ht="73.5" customHeight="1">
      <c r="A27" s="235" t="s">
        <v>399</v>
      </c>
      <c r="B27" s="279" t="s">
        <v>358</v>
      </c>
      <c r="C27" s="368"/>
      <c r="D27" s="365"/>
      <c r="E27" s="243"/>
      <c r="F27" s="236">
        <v>37965</v>
      </c>
      <c r="G27" s="281"/>
      <c r="H27" s="280"/>
      <c r="I27" s="265"/>
      <c r="J27" s="265"/>
      <c r="K27" s="265"/>
      <c r="L27" s="265"/>
      <c r="M27" s="265"/>
      <c r="N27" s="265"/>
      <c r="O27" s="265"/>
      <c r="P27" s="287"/>
      <c r="Q27" s="287"/>
      <c r="R27" s="288"/>
      <c r="S27" s="311"/>
      <c r="T27" s="306"/>
      <c r="U27" s="281"/>
      <c r="V27" s="280"/>
      <c r="W27" s="287"/>
      <c r="X27" s="287"/>
      <c r="Y27" s="287"/>
      <c r="Z27" s="287"/>
      <c r="AA27" s="287"/>
      <c r="AB27" s="280"/>
      <c r="AC27" s="287"/>
      <c r="AD27" s="292"/>
      <c r="AE27" s="306"/>
      <c r="AF27" s="311"/>
      <c r="AG27" s="281"/>
      <c r="AH27" s="280"/>
      <c r="AI27" s="287"/>
      <c r="AJ27" s="287"/>
      <c r="AK27" s="287"/>
    </row>
    <row r="28" spans="1:37" s="293" customFormat="1" ht="253.5" customHeight="1">
      <c r="B28" s="283" t="s">
        <v>359</v>
      </c>
      <c r="C28" s="368"/>
      <c r="D28" s="365"/>
      <c r="E28" s="284"/>
      <c r="F28" s="283" t="s">
        <v>38</v>
      </c>
      <c r="G28" s="281">
        <v>-4.7400000000000003E-3</v>
      </c>
      <c r="H28" s="280">
        <v>180</v>
      </c>
      <c r="I28" s="265" t="s">
        <v>74</v>
      </c>
      <c r="J28" s="265" t="s">
        <v>341</v>
      </c>
      <c r="K28" s="265" t="s">
        <v>291</v>
      </c>
      <c r="L28" s="265" t="s">
        <v>289</v>
      </c>
      <c r="M28" s="265" t="s">
        <v>293</v>
      </c>
      <c r="N28" s="265">
        <v>9.3000000000000007</v>
      </c>
      <c r="O28" s="265" t="s">
        <v>77</v>
      </c>
      <c r="P28" s="287" t="s">
        <v>343</v>
      </c>
      <c r="Q28" s="287" t="s">
        <v>292</v>
      </c>
      <c r="R28" s="288" t="s">
        <v>340</v>
      </c>
      <c r="S28" s="289"/>
      <c r="T28" s="283" t="s">
        <v>38</v>
      </c>
      <c r="U28" s="281">
        <v>-1.4E-2</v>
      </c>
      <c r="V28" s="280">
        <v>540</v>
      </c>
      <c r="W28" s="265" t="s">
        <v>74</v>
      </c>
      <c r="X28" s="265" t="s">
        <v>341</v>
      </c>
      <c r="Y28" s="287" t="s">
        <v>291</v>
      </c>
      <c r="Z28" s="265" t="s">
        <v>289</v>
      </c>
      <c r="AA28" s="287"/>
      <c r="AB28" s="280">
        <v>21.7</v>
      </c>
      <c r="AC28" s="287" t="s">
        <v>296</v>
      </c>
      <c r="AD28" s="288" t="s">
        <v>340</v>
      </c>
      <c r="AE28" s="289"/>
      <c r="AF28" s="287" t="s">
        <v>293</v>
      </c>
      <c r="AG28" s="281" t="s">
        <v>293</v>
      </c>
      <c r="AH28" s="280" t="s">
        <v>293</v>
      </c>
      <c r="AI28" s="287" t="s">
        <v>293</v>
      </c>
      <c r="AJ28" s="287" t="s">
        <v>293</v>
      </c>
      <c r="AK28" s="287" t="s">
        <v>293</v>
      </c>
    </row>
    <row r="29" spans="1:37" s="293" customFormat="1" ht="101.25">
      <c r="B29" s="283" t="s">
        <v>202</v>
      </c>
      <c r="C29" s="368"/>
      <c r="D29" s="365"/>
      <c r="E29" s="284"/>
      <c r="F29" s="283" t="s">
        <v>338</v>
      </c>
      <c r="G29" s="281">
        <v>-1.91755564335572E-2</v>
      </c>
      <c r="H29" s="280">
        <v>728</v>
      </c>
      <c r="I29" s="265" t="s">
        <v>74</v>
      </c>
      <c r="J29" s="265" t="s">
        <v>346</v>
      </c>
      <c r="K29" s="265" t="s">
        <v>291</v>
      </c>
      <c r="L29" s="265" t="s">
        <v>289</v>
      </c>
      <c r="M29" s="265" t="s">
        <v>345</v>
      </c>
      <c r="N29" s="265">
        <v>273</v>
      </c>
      <c r="O29" s="265" t="s">
        <v>346</v>
      </c>
      <c r="P29" s="287" t="s">
        <v>343</v>
      </c>
      <c r="Q29" s="287" t="s">
        <v>292</v>
      </c>
      <c r="R29" s="292">
        <v>33587684</v>
      </c>
      <c r="S29" s="289"/>
      <c r="T29" s="283" t="s">
        <v>344</v>
      </c>
      <c r="U29" s="281">
        <v>-2.2573422889503501E-2</v>
      </c>
      <c r="V29" s="280">
        <v>857</v>
      </c>
      <c r="W29" s="265" t="s">
        <v>74</v>
      </c>
      <c r="X29" s="265" t="s">
        <v>346</v>
      </c>
      <c r="Y29" s="265" t="s">
        <v>291</v>
      </c>
      <c r="Z29" s="265" t="s">
        <v>289</v>
      </c>
      <c r="AA29" s="287" t="s">
        <v>345</v>
      </c>
      <c r="AB29" s="280">
        <v>637</v>
      </c>
      <c r="AC29" s="287" t="s">
        <v>296</v>
      </c>
      <c r="AD29" s="292">
        <v>39514922.3529412</v>
      </c>
      <c r="AE29" s="289"/>
      <c r="AF29" s="287" t="s">
        <v>293</v>
      </c>
      <c r="AG29" s="281" t="s">
        <v>293</v>
      </c>
      <c r="AH29" s="280" t="s">
        <v>293</v>
      </c>
      <c r="AI29" s="287" t="s">
        <v>293</v>
      </c>
      <c r="AJ29" s="287" t="s">
        <v>293</v>
      </c>
      <c r="AK29" s="287" t="s">
        <v>293</v>
      </c>
    </row>
    <row r="30" spans="1:37" s="293" customFormat="1" ht="121.5">
      <c r="B30" s="283" t="s">
        <v>203</v>
      </c>
      <c r="C30" s="368"/>
      <c r="D30" s="365"/>
      <c r="E30" s="284"/>
      <c r="F30" s="283" t="s">
        <v>347</v>
      </c>
      <c r="G30" s="281">
        <v>-2.1572500987751899E-2</v>
      </c>
      <c r="H30" s="280">
        <v>819</v>
      </c>
      <c r="I30" s="265" t="s">
        <v>74</v>
      </c>
      <c r="J30" s="265" t="s">
        <v>346</v>
      </c>
      <c r="K30" s="265" t="s">
        <v>291</v>
      </c>
      <c r="L30" s="265" t="s">
        <v>342</v>
      </c>
      <c r="M30" s="265" t="s">
        <v>345</v>
      </c>
      <c r="N30" s="265">
        <v>96</v>
      </c>
      <c r="O30" s="265" t="s">
        <v>346</v>
      </c>
      <c r="P30" s="287" t="s">
        <v>231</v>
      </c>
      <c r="Q30" s="287" t="s">
        <v>292</v>
      </c>
      <c r="R30" s="288">
        <v>21419999.999999996</v>
      </c>
      <c r="S30" s="289"/>
      <c r="T30" s="283" t="s">
        <v>337</v>
      </c>
      <c r="U30" s="281">
        <v>-3.5954168312919803E-2</v>
      </c>
      <c r="V30" s="280">
        <v>1365</v>
      </c>
      <c r="W30" s="265" t="s">
        <v>74</v>
      </c>
      <c r="X30" s="265" t="s">
        <v>348</v>
      </c>
      <c r="Y30" s="287" t="s">
        <v>291</v>
      </c>
      <c r="Z30" s="265" t="s">
        <v>348</v>
      </c>
      <c r="AA30" s="287" t="s">
        <v>345</v>
      </c>
      <c r="AB30" s="280">
        <v>226</v>
      </c>
      <c r="AC30" s="287" t="s">
        <v>296</v>
      </c>
      <c r="AD30" s="292">
        <f>135580000</f>
        <v>135580000</v>
      </c>
      <c r="AE30" s="289"/>
      <c r="AF30" s="287" t="s">
        <v>293</v>
      </c>
      <c r="AG30" s="281" t="s">
        <v>293</v>
      </c>
      <c r="AH30" s="280" t="s">
        <v>293</v>
      </c>
      <c r="AI30" s="287" t="s">
        <v>293</v>
      </c>
      <c r="AJ30" s="287" t="s">
        <v>293</v>
      </c>
      <c r="AK30" s="287" t="s">
        <v>293</v>
      </c>
    </row>
    <row r="31" spans="1:37" s="293" customFormat="1" ht="121.5">
      <c r="B31" s="283" t="s">
        <v>41</v>
      </c>
      <c r="C31" s="368"/>
      <c r="D31" s="365"/>
      <c r="E31" s="284"/>
      <c r="F31" s="283" t="s">
        <v>42</v>
      </c>
      <c r="G31" s="281" t="s">
        <v>43</v>
      </c>
      <c r="H31" s="280" t="s">
        <v>43</v>
      </c>
      <c r="I31" s="265" t="s">
        <v>74</v>
      </c>
      <c r="J31" s="265" t="s">
        <v>264</v>
      </c>
      <c r="K31" s="265" t="s">
        <v>291</v>
      </c>
      <c r="L31" s="265" t="s">
        <v>342</v>
      </c>
      <c r="M31" s="265" t="s">
        <v>345</v>
      </c>
      <c r="N31" s="280" t="s">
        <v>47</v>
      </c>
      <c r="O31" s="265" t="s">
        <v>346</v>
      </c>
      <c r="P31" s="287" t="s">
        <v>44</v>
      </c>
      <c r="Q31" s="287" t="s">
        <v>292</v>
      </c>
      <c r="R31" s="288" t="s">
        <v>45</v>
      </c>
      <c r="S31" s="289"/>
      <c r="T31" s="283" t="s">
        <v>42</v>
      </c>
      <c r="U31" s="281" t="s">
        <v>43</v>
      </c>
      <c r="V31" s="280" t="s">
        <v>43</v>
      </c>
      <c r="W31" s="265" t="s">
        <v>74</v>
      </c>
      <c r="X31" s="265" t="s">
        <v>264</v>
      </c>
      <c r="Y31" s="287" t="s">
        <v>46</v>
      </c>
      <c r="Z31" s="265" t="s">
        <v>264</v>
      </c>
      <c r="AA31" s="287" t="s">
        <v>345</v>
      </c>
      <c r="AB31" s="280" t="s">
        <v>47</v>
      </c>
      <c r="AC31" s="287" t="s">
        <v>296</v>
      </c>
      <c r="AD31" s="280" t="s">
        <v>48</v>
      </c>
      <c r="AE31" s="289"/>
      <c r="AF31" s="287"/>
      <c r="AG31" s="281"/>
      <c r="AH31" s="280"/>
      <c r="AI31" s="287"/>
      <c r="AJ31" s="287"/>
      <c r="AK31" s="287"/>
    </row>
    <row r="32" spans="1:37" s="293" customFormat="1" ht="146.25" customHeight="1">
      <c r="B32" s="283" t="s">
        <v>39</v>
      </c>
      <c r="C32" s="368"/>
      <c r="D32" s="365"/>
      <c r="E32" s="284"/>
      <c r="F32" s="283" t="s">
        <v>339</v>
      </c>
      <c r="G32" s="281">
        <v>-3.4953246411168197E-2</v>
      </c>
      <c r="H32" s="280">
        <v>1327</v>
      </c>
      <c r="I32" s="265" t="s">
        <v>74</v>
      </c>
      <c r="J32" s="265" t="s">
        <v>346</v>
      </c>
      <c r="K32" s="265" t="s">
        <v>291</v>
      </c>
      <c r="L32" s="265" t="s">
        <v>342</v>
      </c>
      <c r="M32" s="265" t="s">
        <v>293</v>
      </c>
      <c r="N32" s="265">
        <v>502</v>
      </c>
      <c r="O32" s="265" t="s">
        <v>346</v>
      </c>
      <c r="P32" s="287" t="s">
        <v>231</v>
      </c>
      <c r="Q32" s="287" t="s">
        <v>292</v>
      </c>
      <c r="R32" s="288" t="s">
        <v>349</v>
      </c>
      <c r="S32" s="289"/>
      <c r="T32" s="283" t="s">
        <v>339</v>
      </c>
      <c r="U32" s="281">
        <v>-4.1116818121954397E-2</v>
      </c>
      <c r="V32" s="280">
        <v>1561</v>
      </c>
      <c r="W32" s="265" t="s">
        <v>74</v>
      </c>
      <c r="X32" s="265" t="s">
        <v>346</v>
      </c>
      <c r="Y32" s="287" t="s">
        <v>291</v>
      </c>
      <c r="Z32" s="287" t="s">
        <v>350</v>
      </c>
      <c r="AA32" s="287" t="s">
        <v>293</v>
      </c>
      <c r="AB32" s="280">
        <v>1172</v>
      </c>
      <c r="AC32" s="287" t="s">
        <v>296</v>
      </c>
      <c r="AD32" s="292" t="s">
        <v>349</v>
      </c>
      <c r="AE32" s="289"/>
      <c r="AF32" s="287" t="s">
        <v>293</v>
      </c>
      <c r="AG32" s="281" t="s">
        <v>293</v>
      </c>
      <c r="AH32" s="280" t="s">
        <v>293</v>
      </c>
      <c r="AI32" s="287" t="s">
        <v>293</v>
      </c>
      <c r="AJ32" s="287" t="s">
        <v>293</v>
      </c>
      <c r="AK32" s="287" t="s">
        <v>293</v>
      </c>
    </row>
    <row r="33" spans="1:37" s="293" customFormat="1" ht="243">
      <c r="B33" s="283" t="s">
        <v>201</v>
      </c>
      <c r="C33" s="368"/>
      <c r="D33" s="365"/>
      <c r="E33" s="284"/>
      <c r="F33" s="285" t="s">
        <v>352</v>
      </c>
      <c r="G33" s="281">
        <v>-1.51982088765969E-2</v>
      </c>
      <c r="H33" s="280">
        <v>577</v>
      </c>
      <c r="I33" s="265" t="s">
        <v>74</v>
      </c>
      <c r="J33" s="265" t="s">
        <v>78</v>
      </c>
      <c r="K33" s="265" t="s">
        <v>291</v>
      </c>
      <c r="L33" s="265" t="s">
        <v>353</v>
      </c>
      <c r="M33" s="265" t="s">
        <v>293</v>
      </c>
      <c r="N33" s="265">
        <v>256</v>
      </c>
      <c r="O33" s="265" t="s">
        <v>79</v>
      </c>
      <c r="P33" s="287" t="s">
        <v>354</v>
      </c>
      <c r="Q33" s="287" t="s">
        <v>292</v>
      </c>
      <c r="R33" s="312">
        <v>600000</v>
      </c>
      <c r="S33" s="289"/>
      <c r="T33" s="285" t="s">
        <v>351</v>
      </c>
      <c r="U33" s="281">
        <v>-1.26432240221256E-2</v>
      </c>
      <c r="V33" s="280">
        <v>480</v>
      </c>
      <c r="W33" s="265" t="s">
        <v>74</v>
      </c>
      <c r="X33" s="265" t="s">
        <v>79</v>
      </c>
      <c r="Y33" s="265" t="s">
        <v>291</v>
      </c>
      <c r="Z33" s="265" t="s">
        <v>353</v>
      </c>
      <c r="AA33" s="287" t="s">
        <v>293</v>
      </c>
      <c r="AB33" s="280">
        <v>384</v>
      </c>
      <c r="AC33" s="287" t="s">
        <v>296</v>
      </c>
      <c r="AD33" s="312">
        <v>600000</v>
      </c>
      <c r="AE33" s="289"/>
      <c r="AF33" s="287" t="s">
        <v>293</v>
      </c>
      <c r="AG33" s="281" t="s">
        <v>293</v>
      </c>
      <c r="AH33" s="280" t="s">
        <v>293</v>
      </c>
      <c r="AI33" s="287" t="s">
        <v>293</v>
      </c>
      <c r="AJ33" s="287" t="s">
        <v>293</v>
      </c>
      <c r="AK33" s="287" t="s">
        <v>293</v>
      </c>
    </row>
    <row r="34" spans="1:37" ht="112.5" customHeight="1">
      <c r="A34" s="235" t="s">
        <v>400</v>
      </c>
      <c r="B34" s="279" t="s">
        <v>360</v>
      </c>
      <c r="C34" s="368"/>
      <c r="D34" s="365"/>
      <c r="E34" s="243"/>
      <c r="G34" s="281"/>
      <c r="H34" s="280"/>
      <c r="I34" s="265"/>
      <c r="J34" s="265"/>
      <c r="K34" s="265"/>
      <c r="L34" s="265"/>
      <c r="M34" s="265"/>
      <c r="N34" s="265"/>
      <c r="O34" s="265"/>
      <c r="P34" s="287"/>
      <c r="Q34" s="287"/>
      <c r="R34" s="288"/>
      <c r="S34" s="311"/>
      <c r="T34" s="306"/>
      <c r="U34" s="281"/>
      <c r="V34" s="280"/>
      <c r="W34" s="287"/>
      <c r="X34" s="287"/>
      <c r="Y34" s="287"/>
      <c r="Z34" s="287"/>
      <c r="AA34" s="287"/>
      <c r="AB34" s="280"/>
      <c r="AC34" s="287"/>
      <c r="AD34" s="292"/>
      <c r="AE34" s="306"/>
      <c r="AF34" s="287" t="s">
        <v>293</v>
      </c>
      <c r="AG34" s="281" t="s">
        <v>293</v>
      </c>
      <c r="AH34" s="280" t="s">
        <v>293</v>
      </c>
      <c r="AI34" s="287" t="s">
        <v>293</v>
      </c>
      <c r="AJ34" s="287" t="s">
        <v>293</v>
      </c>
      <c r="AK34" s="287" t="s">
        <v>293</v>
      </c>
    </row>
    <row r="35" spans="1:37" ht="110.25" customHeight="1">
      <c r="B35" s="283" t="s">
        <v>361</v>
      </c>
      <c r="C35" s="368"/>
      <c r="D35" s="365"/>
      <c r="E35" s="243"/>
      <c r="F35" s="313" t="s">
        <v>356</v>
      </c>
      <c r="G35" s="281">
        <v>-1.3170025023047499E-3</v>
      </c>
      <c r="H35" s="280">
        <v>50</v>
      </c>
      <c r="I35" s="265" t="s">
        <v>74</v>
      </c>
      <c r="J35" s="265" t="s">
        <v>80</v>
      </c>
      <c r="K35" s="265" t="s">
        <v>291</v>
      </c>
      <c r="L35" s="265" t="s">
        <v>289</v>
      </c>
      <c r="M35" s="265" t="s">
        <v>293</v>
      </c>
      <c r="N35" s="265" t="s">
        <v>293</v>
      </c>
      <c r="O35" s="265" t="s">
        <v>80</v>
      </c>
      <c r="P35" s="287" t="s">
        <v>232</v>
      </c>
      <c r="Q35" s="287" t="s">
        <v>292</v>
      </c>
      <c r="R35" s="265" t="s">
        <v>326</v>
      </c>
      <c r="S35" s="311"/>
      <c r="T35" s="314"/>
      <c r="U35" s="281">
        <v>-2.2125642038719898E-3</v>
      </c>
      <c r="V35" s="280">
        <v>84</v>
      </c>
      <c r="W35" s="265" t="s">
        <v>74</v>
      </c>
      <c r="X35" s="265" t="s">
        <v>362</v>
      </c>
      <c r="Y35" s="265" t="s">
        <v>291</v>
      </c>
      <c r="Z35" s="265" t="s">
        <v>289</v>
      </c>
      <c r="AA35" s="265" t="s">
        <v>293</v>
      </c>
      <c r="AB35" s="280" t="s">
        <v>293</v>
      </c>
      <c r="AC35" s="287" t="s">
        <v>296</v>
      </c>
      <c r="AD35" s="292" t="s">
        <v>355</v>
      </c>
      <c r="AE35" s="306"/>
      <c r="AF35" s="287" t="s">
        <v>293</v>
      </c>
      <c r="AG35" s="281" t="s">
        <v>293</v>
      </c>
      <c r="AH35" s="280" t="s">
        <v>293</v>
      </c>
      <c r="AI35" s="287" t="s">
        <v>293</v>
      </c>
      <c r="AJ35" s="287" t="s">
        <v>293</v>
      </c>
      <c r="AK35" s="287" t="s">
        <v>293</v>
      </c>
    </row>
    <row r="36" spans="1:37" ht="64.5" customHeight="1">
      <c r="A36" s="268" t="s">
        <v>401</v>
      </c>
      <c r="B36" s="268" t="s">
        <v>135</v>
      </c>
      <c r="C36" s="367">
        <f>H38+H39+H41+V38+V39+V41</f>
        <v>11939</v>
      </c>
      <c r="D36" s="364">
        <f>U38+U39+U41+G38+G39+G41</f>
        <v>-0.5621792155200831</v>
      </c>
      <c r="E36" s="268"/>
      <c r="F36" s="297"/>
      <c r="G36" s="298"/>
      <c r="H36" s="299"/>
      <c r="I36" s="300"/>
      <c r="J36" s="300"/>
      <c r="K36" s="300"/>
      <c r="L36" s="300"/>
      <c r="M36" s="300"/>
      <c r="N36" s="300"/>
      <c r="O36" s="300"/>
      <c r="P36" s="301"/>
      <c r="Q36" s="301"/>
      <c r="R36" s="302">
        <f>R38+R39</f>
        <v>1240328</v>
      </c>
      <c r="S36" s="303"/>
      <c r="T36" s="304"/>
      <c r="U36" s="298"/>
      <c r="V36" s="299"/>
      <c r="W36" s="301"/>
      <c r="X36" s="301"/>
      <c r="Y36" s="301"/>
      <c r="Z36" s="301"/>
      <c r="AA36" s="301"/>
      <c r="AB36" s="299"/>
      <c r="AC36" s="301"/>
      <c r="AD36" s="305">
        <f>AD38+AD39</f>
        <v>755236.8</v>
      </c>
      <c r="AE36" s="306"/>
      <c r="AF36" s="307"/>
      <c r="AG36" s="270"/>
      <c r="AH36" s="269"/>
      <c r="AI36" s="308"/>
      <c r="AJ36" s="308"/>
      <c r="AK36" s="308"/>
    </row>
    <row r="37" spans="1:37" ht="99" customHeight="1">
      <c r="A37" s="235" t="s">
        <v>402</v>
      </c>
      <c r="B37" s="279" t="s">
        <v>136</v>
      </c>
      <c r="C37" s="368"/>
      <c r="D37" s="365"/>
      <c r="E37" s="243"/>
      <c r="G37" s="281"/>
      <c r="H37" s="280"/>
      <c r="I37" s="265"/>
      <c r="J37" s="265"/>
      <c r="K37" s="265"/>
      <c r="L37" s="265"/>
      <c r="M37" s="265"/>
      <c r="N37" s="265"/>
      <c r="O37" s="265"/>
      <c r="P37" s="287"/>
      <c r="Q37" s="287"/>
      <c r="R37" s="288"/>
      <c r="S37" s="311"/>
      <c r="T37" s="306"/>
      <c r="U37" s="281"/>
      <c r="V37" s="280"/>
      <c r="W37" s="287"/>
      <c r="X37" s="287"/>
      <c r="Y37" s="287"/>
      <c r="Z37" s="287"/>
      <c r="AA37" s="287"/>
      <c r="AB37" s="280"/>
      <c r="AC37" s="287"/>
      <c r="AD37" s="292"/>
      <c r="AE37" s="306"/>
      <c r="AF37" s="311"/>
      <c r="AG37" s="281"/>
      <c r="AH37" s="280"/>
      <c r="AI37" s="287"/>
      <c r="AJ37" s="287"/>
      <c r="AK37" s="287"/>
    </row>
    <row r="38" spans="1:37" s="293" customFormat="1" ht="121.5">
      <c r="B38" s="283" t="s">
        <v>137</v>
      </c>
      <c r="C38" s="368"/>
      <c r="D38" s="365"/>
      <c r="E38" s="284"/>
      <c r="F38" s="283" t="s">
        <v>364</v>
      </c>
      <c r="G38" s="281">
        <v>-1.77520365400009E-2</v>
      </c>
      <c r="H38" s="280">
        <v>377</v>
      </c>
      <c r="I38" s="265" t="s">
        <v>324</v>
      </c>
      <c r="J38" s="265" t="s">
        <v>367</v>
      </c>
      <c r="K38" s="265" t="s">
        <v>291</v>
      </c>
      <c r="L38" s="265" t="s">
        <v>368</v>
      </c>
      <c r="M38" s="265" t="s">
        <v>293</v>
      </c>
      <c r="N38" s="265">
        <v>58</v>
      </c>
      <c r="O38" s="265" t="s">
        <v>367</v>
      </c>
      <c r="P38" s="287" t="s">
        <v>233</v>
      </c>
      <c r="Q38" s="287" t="s">
        <v>292</v>
      </c>
      <c r="R38" s="288">
        <v>55000</v>
      </c>
      <c r="S38" s="289"/>
      <c r="T38" s="283" t="s">
        <v>363</v>
      </c>
      <c r="U38" s="281">
        <v>-1.06418043979847E-2</v>
      </c>
      <c r="V38" s="280">
        <v>226</v>
      </c>
      <c r="W38" s="265" t="s">
        <v>324</v>
      </c>
      <c r="X38" s="265" t="s">
        <v>367</v>
      </c>
      <c r="Y38" s="265" t="s">
        <v>291</v>
      </c>
      <c r="Z38" s="265" t="s">
        <v>368</v>
      </c>
      <c r="AA38" s="265" t="s">
        <v>293</v>
      </c>
      <c r="AB38" s="280">
        <v>36</v>
      </c>
      <c r="AC38" s="287" t="s">
        <v>296</v>
      </c>
      <c r="AD38" s="292">
        <v>33000</v>
      </c>
      <c r="AE38" s="289"/>
      <c r="AF38" s="287" t="s">
        <v>293</v>
      </c>
      <c r="AG38" s="281" t="s">
        <v>293</v>
      </c>
      <c r="AH38" s="280" t="s">
        <v>293</v>
      </c>
      <c r="AI38" s="287" t="s">
        <v>293</v>
      </c>
      <c r="AJ38" s="287" t="s">
        <v>293</v>
      </c>
      <c r="AK38" s="287" t="s">
        <v>293</v>
      </c>
    </row>
    <row r="39" spans="1:37" s="293" customFormat="1" ht="141.75">
      <c r="B39" s="283" t="s">
        <v>283</v>
      </c>
      <c r="C39" s="368"/>
      <c r="D39" s="365"/>
      <c r="E39" s="284"/>
      <c r="F39" s="283" t="s">
        <v>1</v>
      </c>
      <c r="G39" s="281">
        <v>-0.25092998069407202</v>
      </c>
      <c r="H39" s="280">
        <v>5329</v>
      </c>
      <c r="I39" s="265" t="s">
        <v>324</v>
      </c>
      <c r="J39" s="265" t="s">
        <v>2</v>
      </c>
      <c r="K39" s="265" t="s">
        <v>291</v>
      </c>
      <c r="L39" s="265" t="s">
        <v>3</v>
      </c>
      <c r="M39" s="265" t="s">
        <v>293</v>
      </c>
      <c r="N39" s="265">
        <v>848</v>
      </c>
      <c r="O39" s="265" t="s">
        <v>367</v>
      </c>
      <c r="P39" s="287" t="s">
        <v>233</v>
      </c>
      <c r="Q39" s="287" t="s">
        <v>292</v>
      </c>
      <c r="R39" s="288">
        <v>1185328</v>
      </c>
      <c r="S39" s="289"/>
      <c r="T39" s="283" t="s">
        <v>4</v>
      </c>
      <c r="U39" s="281">
        <v>-0.15289353486839</v>
      </c>
      <c r="V39" s="280">
        <v>3247</v>
      </c>
      <c r="W39" s="265" t="s">
        <v>324</v>
      </c>
      <c r="X39" s="265" t="s">
        <v>5</v>
      </c>
      <c r="Y39" s="265" t="s">
        <v>291</v>
      </c>
      <c r="Z39" s="265" t="s">
        <v>3</v>
      </c>
      <c r="AA39" s="265" t="s">
        <v>293</v>
      </c>
      <c r="AB39" s="280">
        <v>509</v>
      </c>
      <c r="AC39" s="287" t="s">
        <v>296</v>
      </c>
      <c r="AD39" s="292">
        <v>722236.8</v>
      </c>
      <c r="AE39" s="289"/>
      <c r="AF39" s="287" t="s">
        <v>293</v>
      </c>
      <c r="AG39" s="281" t="s">
        <v>293</v>
      </c>
      <c r="AH39" s="280" t="s">
        <v>293</v>
      </c>
      <c r="AI39" s="287" t="s">
        <v>293</v>
      </c>
      <c r="AJ39" s="287" t="s">
        <v>293</v>
      </c>
      <c r="AK39" s="287" t="s">
        <v>293</v>
      </c>
    </row>
    <row r="40" spans="1:37" s="293" customFormat="1" ht="105" customHeight="1">
      <c r="A40" s="282" t="s">
        <v>403</v>
      </c>
      <c r="B40" s="279" t="s">
        <v>138</v>
      </c>
      <c r="C40" s="368"/>
      <c r="D40" s="365"/>
      <c r="E40" s="284"/>
      <c r="G40" s="281"/>
      <c r="H40" s="280"/>
      <c r="I40" s="265"/>
      <c r="J40" s="265"/>
      <c r="K40" s="265"/>
      <c r="L40" s="265"/>
      <c r="M40" s="265"/>
      <c r="N40" s="265"/>
      <c r="O40" s="265"/>
      <c r="P40" s="287"/>
      <c r="Q40" s="287"/>
      <c r="R40" s="288"/>
      <c r="S40" s="289"/>
      <c r="U40" s="281"/>
      <c r="V40" s="280"/>
      <c r="W40" s="287"/>
      <c r="X40" s="287"/>
      <c r="Y40" s="265"/>
      <c r="Z40" s="265"/>
      <c r="AA40" s="265"/>
      <c r="AB40" s="280"/>
      <c r="AC40" s="287"/>
      <c r="AD40" s="292"/>
      <c r="AE40" s="289"/>
      <c r="AG40" s="315"/>
      <c r="AH40" s="316"/>
    </row>
    <row r="41" spans="1:37" s="293" customFormat="1" ht="141.75">
      <c r="B41" s="283" t="s">
        <v>139</v>
      </c>
      <c r="C41" s="368"/>
      <c r="D41" s="365"/>
      <c r="E41" s="284"/>
      <c r="F41" s="283" t="s">
        <v>365</v>
      </c>
      <c r="G41" s="281">
        <v>-9.9967038658944296E-2</v>
      </c>
      <c r="H41" s="280">
        <v>2123</v>
      </c>
      <c r="I41" s="265" t="s">
        <v>324</v>
      </c>
      <c r="J41" s="265" t="s">
        <v>2</v>
      </c>
      <c r="K41" s="265" t="s">
        <v>291</v>
      </c>
      <c r="L41" s="265" t="s">
        <v>3</v>
      </c>
      <c r="M41" s="265" t="s">
        <v>293</v>
      </c>
      <c r="N41" s="265">
        <v>266</v>
      </c>
      <c r="O41" s="265" t="s">
        <v>367</v>
      </c>
      <c r="P41" s="287" t="s">
        <v>233</v>
      </c>
      <c r="Q41" s="287" t="s">
        <v>292</v>
      </c>
      <c r="R41" s="288" t="s">
        <v>369</v>
      </c>
      <c r="S41" s="289"/>
      <c r="T41" s="283" t="s">
        <v>366</v>
      </c>
      <c r="U41" s="281">
        <v>-2.9994820360691201E-2</v>
      </c>
      <c r="V41" s="280">
        <v>637</v>
      </c>
      <c r="W41" s="265" t="s">
        <v>324</v>
      </c>
      <c r="X41" s="265" t="s">
        <v>5</v>
      </c>
      <c r="Y41" s="265" t="s">
        <v>291</v>
      </c>
      <c r="Z41" s="265" t="s">
        <v>6</v>
      </c>
      <c r="AA41" s="265" t="s">
        <v>293</v>
      </c>
      <c r="AB41" s="280">
        <v>80</v>
      </c>
      <c r="AC41" s="287" t="s">
        <v>296</v>
      </c>
      <c r="AD41" s="292" t="s">
        <v>369</v>
      </c>
      <c r="AE41" s="289"/>
      <c r="AF41" s="287" t="s">
        <v>293</v>
      </c>
      <c r="AG41" s="281" t="s">
        <v>293</v>
      </c>
      <c r="AH41" s="280" t="s">
        <v>293</v>
      </c>
      <c r="AI41" s="287" t="s">
        <v>293</v>
      </c>
      <c r="AJ41" s="287" t="s">
        <v>293</v>
      </c>
      <c r="AK41" s="287" t="s">
        <v>293</v>
      </c>
    </row>
    <row r="42" spans="1:37" ht="73.5" customHeight="1">
      <c r="A42" s="268" t="s">
        <v>404</v>
      </c>
      <c r="B42" s="268" t="s">
        <v>140</v>
      </c>
      <c r="C42" s="273"/>
      <c r="D42" s="270" t="s">
        <v>279</v>
      </c>
      <c r="E42" s="268"/>
      <c r="F42" s="297"/>
      <c r="G42" s="298"/>
      <c r="H42" s="299"/>
      <c r="I42" s="300"/>
      <c r="J42" s="300"/>
      <c r="K42" s="300"/>
      <c r="L42" s="300"/>
      <c r="M42" s="300"/>
      <c r="N42" s="300"/>
      <c r="O42" s="300"/>
      <c r="P42" s="301"/>
      <c r="Q42" s="301"/>
      <c r="R42" s="302">
        <f>R45</f>
        <v>12956000</v>
      </c>
      <c r="S42" s="303"/>
      <c r="T42" s="304"/>
      <c r="U42" s="298"/>
      <c r="V42" s="299"/>
      <c r="W42" s="301"/>
      <c r="X42" s="301"/>
      <c r="Y42" s="301"/>
      <c r="Z42" s="301"/>
      <c r="AA42" s="301"/>
      <c r="AB42" s="299"/>
      <c r="AC42" s="301"/>
      <c r="AD42" s="305">
        <f>AD45</f>
        <v>3887000</v>
      </c>
      <c r="AE42" s="306"/>
      <c r="AF42" s="307"/>
      <c r="AG42" s="270"/>
      <c r="AH42" s="269"/>
      <c r="AI42" s="308"/>
      <c r="AJ42" s="308"/>
      <c r="AK42" s="308"/>
    </row>
    <row r="43" spans="1:37" ht="63" customHeight="1">
      <c r="A43" s="235" t="s">
        <v>405</v>
      </c>
      <c r="B43" s="309" t="s">
        <v>141</v>
      </c>
      <c r="C43" s="317"/>
      <c r="D43" s="281"/>
      <c r="E43" s="243"/>
      <c r="G43" s="281"/>
      <c r="H43" s="280"/>
      <c r="I43" s="265"/>
      <c r="J43" s="265"/>
      <c r="K43" s="265"/>
      <c r="L43" s="265"/>
      <c r="M43" s="265"/>
      <c r="N43" s="265"/>
      <c r="O43" s="265"/>
      <c r="P43" s="287"/>
      <c r="Q43" s="287"/>
      <c r="R43" s="288"/>
      <c r="S43" s="311"/>
      <c r="T43" s="306"/>
      <c r="U43" s="281"/>
      <c r="V43" s="280"/>
      <c r="W43" s="287"/>
      <c r="X43" s="287"/>
      <c r="Y43" s="287"/>
      <c r="Z43" s="287"/>
      <c r="AA43" s="287"/>
      <c r="AB43" s="280"/>
      <c r="AC43" s="287"/>
      <c r="AD43" s="292"/>
      <c r="AE43" s="306"/>
      <c r="AF43" s="311"/>
      <c r="AG43" s="281"/>
      <c r="AH43" s="280"/>
      <c r="AI43" s="287"/>
      <c r="AJ43" s="287"/>
      <c r="AK43" s="287"/>
    </row>
    <row r="44" spans="1:37" s="293" customFormat="1" ht="121.5">
      <c r="B44" s="283" t="s">
        <v>142</v>
      </c>
      <c r="C44" s="367">
        <f>H44+H45+V44+V45</f>
        <v>2734</v>
      </c>
      <c r="D44" s="364">
        <f>G44+G45+U44+U45</f>
        <v>-0.10458666462644889</v>
      </c>
      <c r="E44" s="284"/>
      <c r="F44" s="285" t="s">
        <v>372</v>
      </c>
      <c r="G44" s="281">
        <v>-2.4214834933629199E-2</v>
      </c>
      <c r="H44" s="280">
        <v>633</v>
      </c>
      <c r="I44" s="265" t="s">
        <v>324</v>
      </c>
      <c r="J44" s="265" t="s">
        <v>0</v>
      </c>
      <c r="K44" s="265" t="s">
        <v>291</v>
      </c>
      <c r="L44" s="265" t="s">
        <v>381</v>
      </c>
      <c r="M44" s="265" t="s">
        <v>376</v>
      </c>
      <c r="N44" s="265">
        <v>202</v>
      </c>
      <c r="O44" s="265" t="s">
        <v>604</v>
      </c>
      <c r="P44" s="287" t="s">
        <v>225</v>
      </c>
      <c r="Q44" s="287" t="s">
        <v>292</v>
      </c>
      <c r="R44" s="288" t="s">
        <v>375</v>
      </c>
      <c r="S44" s="289"/>
      <c r="T44" s="290" t="s">
        <v>371</v>
      </c>
      <c r="U44" s="281">
        <v>-4.0396312306338701E-2</v>
      </c>
      <c r="V44" s="280">
        <v>1056</v>
      </c>
      <c r="W44" s="265" t="s">
        <v>324</v>
      </c>
      <c r="X44" s="265" t="s">
        <v>604</v>
      </c>
      <c r="Y44" s="265" t="s">
        <v>291</v>
      </c>
      <c r="Z44" s="265" t="s">
        <v>374</v>
      </c>
      <c r="AA44" s="287" t="s">
        <v>376</v>
      </c>
      <c r="AB44" s="280">
        <v>346</v>
      </c>
      <c r="AC44" s="287" t="s">
        <v>296</v>
      </c>
      <c r="AD44" s="292" t="s">
        <v>375</v>
      </c>
      <c r="AE44" s="289"/>
      <c r="AF44" s="287" t="s">
        <v>293</v>
      </c>
      <c r="AG44" s="281" t="s">
        <v>293</v>
      </c>
      <c r="AH44" s="280" t="s">
        <v>293</v>
      </c>
      <c r="AI44" s="287" t="s">
        <v>293</v>
      </c>
      <c r="AJ44" s="287" t="s">
        <v>293</v>
      </c>
      <c r="AK44" s="287" t="s">
        <v>293</v>
      </c>
    </row>
    <row r="45" spans="1:37" s="293" customFormat="1" ht="207" customHeight="1">
      <c r="B45" s="283" t="s">
        <v>370</v>
      </c>
      <c r="C45" s="368"/>
      <c r="D45" s="365"/>
      <c r="E45" s="284"/>
      <c r="F45" s="285" t="s">
        <v>262</v>
      </c>
      <c r="G45" s="281">
        <v>-9.9843158257143898E-3</v>
      </c>
      <c r="H45" s="280">
        <v>261</v>
      </c>
      <c r="I45" s="265" t="s">
        <v>324</v>
      </c>
      <c r="J45" s="265" t="s">
        <v>0</v>
      </c>
      <c r="K45" s="265" t="s">
        <v>291</v>
      </c>
      <c r="L45" s="265" t="s">
        <v>381</v>
      </c>
      <c r="M45" s="265" t="s">
        <v>382</v>
      </c>
      <c r="N45" s="265">
        <v>75</v>
      </c>
      <c r="O45" s="265" t="s">
        <v>373</v>
      </c>
      <c r="P45" s="287" t="s">
        <v>234</v>
      </c>
      <c r="Q45" s="287" t="s">
        <v>292</v>
      </c>
      <c r="R45" s="292">
        <f>12956000</f>
        <v>12956000</v>
      </c>
      <c r="S45" s="289"/>
      <c r="T45" s="290" t="s">
        <v>263</v>
      </c>
      <c r="U45" s="281">
        <v>-2.9991201560766598E-2</v>
      </c>
      <c r="V45" s="280">
        <v>784</v>
      </c>
      <c r="W45" s="265" t="s">
        <v>324</v>
      </c>
      <c r="X45" s="265" t="s">
        <v>374</v>
      </c>
      <c r="Y45" s="265" t="s">
        <v>291</v>
      </c>
      <c r="Z45" s="265" t="s">
        <v>383</v>
      </c>
      <c r="AA45" s="287" t="s">
        <v>377</v>
      </c>
      <c r="AB45" s="280">
        <v>226</v>
      </c>
      <c r="AC45" s="287" t="s">
        <v>296</v>
      </c>
      <c r="AD45" s="292">
        <f>3887000</f>
        <v>3887000</v>
      </c>
      <c r="AE45" s="289"/>
      <c r="AF45" s="287" t="s">
        <v>293</v>
      </c>
      <c r="AG45" s="281" t="s">
        <v>293</v>
      </c>
      <c r="AH45" s="280" t="s">
        <v>293</v>
      </c>
      <c r="AI45" s="287" t="s">
        <v>293</v>
      </c>
      <c r="AJ45" s="287" t="s">
        <v>293</v>
      </c>
      <c r="AK45" s="287" t="s">
        <v>293</v>
      </c>
    </row>
    <row r="46" spans="1:37" ht="33.75" customHeight="1">
      <c r="A46" s="268" t="s">
        <v>406</v>
      </c>
      <c r="B46" s="268" t="s">
        <v>143</v>
      </c>
      <c r="C46" s="367">
        <f>H48+V48+AH48</f>
        <v>6913.25</v>
      </c>
      <c r="D46" s="364">
        <f>G48+U48+AG48</f>
        <v>-0.59473118279569903</v>
      </c>
      <c r="E46" s="243"/>
      <c r="F46" s="297"/>
      <c r="G46" s="298"/>
      <c r="H46" s="299"/>
      <c r="I46" s="300"/>
      <c r="J46" s="300"/>
      <c r="K46" s="300"/>
      <c r="L46" s="300"/>
      <c r="M46" s="300"/>
      <c r="N46" s="300"/>
      <c r="O46" s="300"/>
      <c r="P46" s="301"/>
      <c r="Q46" s="301"/>
      <c r="R46" s="302">
        <f>R48</f>
        <v>90000</v>
      </c>
      <c r="S46" s="303"/>
      <c r="T46" s="304"/>
      <c r="U46" s="298"/>
      <c r="V46" s="299"/>
      <c r="W46" s="301"/>
      <c r="X46" s="301"/>
      <c r="Y46" s="301"/>
      <c r="Z46" s="301"/>
      <c r="AA46" s="301"/>
      <c r="AB46" s="299"/>
      <c r="AC46" s="301"/>
      <c r="AD46" s="305">
        <f>AD48</f>
        <v>270000</v>
      </c>
      <c r="AE46" s="306"/>
      <c r="AF46" s="301"/>
      <c r="AG46" s="298"/>
      <c r="AH46" s="299"/>
      <c r="AI46" s="301"/>
      <c r="AJ46" s="301"/>
      <c r="AK46" s="305"/>
    </row>
    <row r="47" spans="1:37" ht="52.5" customHeight="1">
      <c r="A47" s="235" t="s">
        <v>407</v>
      </c>
      <c r="B47" s="309" t="s">
        <v>144</v>
      </c>
      <c r="C47" s="368"/>
      <c r="D47" s="365"/>
      <c r="E47" s="243"/>
      <c r="G47" s="281"/>
      <c r="H47" s="280"/>
      <c r="I47" s="265"/>
      <c r="J47" s="265"/>
      <c r="K47" s="265"/>
      <c r="L47" s="265"/>
      <c r="M47" s="265"/>
      <c r="N47" s="265"/>
      <c r="O47" s="265"/>
      <c r="P47" s="287"/>
      <c r="Q47" s="287"/>
      <c r="R47" s="288"/>
      <c r="S47" s="311"/>
      <c r="T47" s="306"/>
      <c r="U47" s="281"/>
      <c r="V47" s="280"/>
      <c r="W47" s="287"/>
      <c r="X47" s="287"/>
      <c r="Y47" s="287"/>
      <c r="Z47" s="287"/>
      <c r="AA47" s="287"/>
      <c r="AB47" s="280"/>
      <c r="AC47" s="287"/>
      <c r="AD47" s="292"/>
      <c r="AE47" s="306"/>
      <c r="AF47" s="311"/>
      <c r="AG47" s="281"/>
      <c r="AH47" s="280"/>
      <c r="AI47" s="287"/>
      <c r="AJ47" s="287"/>
      <c r="AK47" s="287"/>
    </row>
    <row r="48" spans="1:37" ht="243">
      <c r="A48" s="235"/>
      <c r="B48" s="283" t="s">
        <v>145</v>
      </c>
      <c r="C48" s="368"/>
      <c r="D48" s="365"/>
      <c r="E48" s="243"/>
      <c r="F48" s="318" t="s">
        <v>379</v>
      </c>
      <c r="G48" s="281">
        <v>-0.02</v>
      </c>
      <c r="H48" s="280">
        <v>232</v>
      </c>
      <c r="I48" s="265" t="s">
        <v>324</v>
      </c>
      <c r="J48" s="265" t="s">
        <v>81</v>
      </c>
      <c r="K48" s="265" t="s">
        <v>291</v>
      </c>
      <c r="L48" s="265" t="s">
        <v>350</v>
      </c>
      <c r="M48" s="265" t="s">
        <v>293</v>
      </c>
      <c r="N48" s="265">
        <v>595</v>
      </c>
      <c r="O48" s="265" t="s">
        <v>380</v>
      </c>
      <c r="P48" s="287" t="s">
        <v>235</v>
      </c>
      <c r="Q48" s="287" t="s">
        <v>292</v>
      </c>
      <c r="R48" s="288">
        <v>90000</v>
      </c>
      <c r="S48" s="311"/>
      <c r="T48" s="314" t="s">
        <v>378</v>
      </c>
      <c r="U48" s="281">
        <v>-0.03</v>
      </c>
      <c r="V48" s="280">
        <v>116.25</v>
      </c>
      <c r="W48" s="265" t="s">
        <v>324</v>
      </c>
      <c r="X48" s="265" t="s">
        <v>81</v>
      </c>
      <c r="Y48" s="265" t="s">
        <v>291</v>
      </c>
      <c r="Z48" s="287" t="s">
        <v>350</v>
      </c>
      <c r="AA48" s="287" t="s">
        <v>293</v>
      </c>
      <c r="AB48" s="280">
        <v>893</v>
      </c>
      <c r="AC48" s="287" t="s">
        <v>296</v>
      </c>
      <c r="AD48" s="312">
        <v>270000</v>
      </c>
      <c r="AE48" s="306"/>
      <c r="AF48" s="319" t="s">
        <v>384</v>
      </c>
      <c r="AG48" s="281">
        <v>-0.54473118279569899</v>
      </c>
      <c r="AH48" s="280">
        <v>6565</v>
      </c>
      <c r="AI48" s="265" t="s">
        <v>373</v>
      </c>
      <c r="AJ48" s="265" t="s">
        <v>373</v>
      </c>
      <c r="AK48" s="287" t="s">
        <v>285</v>
      </c>
    </row>
    <row r="49" spans="1:37">
      <c r="A49" s="268" t="s">
        <v>408</v>
      </c>
      <c r="B49" s="268" t="s">
        <v>146</v>
      </c>
      <c r="C49" s="367">
        <f>H51+V51</f>
        <v>375</v>
      </c>
      <c r="D49" s="364">
        <f>U51+G51</f>
        <v>-1.8137496735250631E-3</v>
      </c>
      <c r="E49" s="268"/>
      <c r="F49" s="297"/>
      <c r="G49" s="298"/>
      <c r="H49" s="299"/>
      <c r="I49" s="300"/>
      <c r="J49" s="300"/>
      <c r="K49" s="300"/>
      <c r="L49" s="300"/>
      <c r="M49" s="300"/>
      <c r="N49" s="300"/>
      <c r="O49" s="300"/>
      <c r="P49" s="301"/>
      <c r="Q49" s="301"/>
      <c r="R49" s="302"/>
      <c r="S49" s="303"/>
      <c r="T49" s="304"/>
      <c r="U49" s="298"/>
      <c r="V49" s="299"/>
      <c r="W49" s="301"/>
      <c r="X49" s="301"/>
      <c r="Y49" s="301"/>
      <c r="Z49" s="301"/>
      <c r="AA49" s="301"/>
      <c r="AB49" s="299"/>
      <c r="AC49" s="301"/>
      <c r="AD49" s="305"/>
      <c r="AE49" s="306"/>
      <c r="AF49" s="307"/>
      <c r="AG49" s="270"/>
      <c r="AH49" s="269"/>
      <c r="AI49" s="308"/>
      <c r="AJ49" s="308"/>
      <c r="AK49" s="308"/>
    </row>
    <row r="50" spans="1:37" ht="40.5">
      <c r="A50" s="235" t="s">
        <v>409</v>
      </c>
      <c r="B50" s="309" t="s">
        <v>147</v>
      </c>
      <c r="C50" s="368"/>
      <c r="D50" s="365"/>
      <c r="E50" s="243"/>
      <c r="G50" s="281"/>
      <c r="H50" s="280"/>
      <c r="I50" s="265"/>
      <c r="J50" s="265"/>
      <c r="K50" s="265"/>
      <c r="L50" s="265"/>
      <c r="M50" s="265"/>
      <c r="N50" s="265"/>
      <c r="O50" s="265"/>
      <c r="P50" s="287"/>
      <c r="Q50" s="287"/>
      <c r="R50" s="288"/>
      <c r="S50" s="311"/>
      <c r="T50" s="306"/>
      <c r="U50" s="281"/>
      <c r="V50" s="280"/>
      <c r="W50" s="287"/>
      <c r="X50" s="287"/>
      <c r="Y50" s="287"/>
      <c r="Z50" s="287"/>
      <c r="AA50" s="287"/>
      <c r="AB50" s="280"/>
      <c r="AC50" s="287"/>
      <c r="AD50" s="292"/>
      <c r="AE50" s="306"/>
      <c r="AF50" s="311"/>
      <c r="AG50" s="281"/>
      <c r="AH50" s="280"/>
      <c r="AI50" s="287"/>
      <c r="AJ50" s="287"/>
      <c r="AK50" s="287"/>
    </row>
    <row r="51" spans="1:37" s="293" customFormat="1" ht="101.25">
      <c r="B51" s="283" t="s">
        <v>148</v>
      </c>
      <c r="C51" s="368"/>
      <c r="D51" s="365"/>
      <c r="E51" s="284"/>
      <c r="F51" s="285" t="s">
        <v>49</v>
      </c>
      <c r="G51" s="281">
        <v>-7.2549986941002303E-4</v>
      </c>
      <c r="H51" s="280">
        <v>150</v>
      </c>
      <c r="I51" s="265" t="s">
        <v>324</v>
      </c>
      <c r="J51" s="265" t="s">
        <v>50</v>
      </c>
      <c r="K51" s="265" t="s">
        <v>291</v>
      </c>
      <c r="L51" s="265" t="s">
        <v>350</v>
      </c>
      <c r="M51" s="265" t="s">
        <v>293</v>
      </c>
      <c r="N51" s="265" t="s">
        <v>293</v>
      </c>
      <c r="O51" s="265" t="s">
        <v>50</v>
      </c>
      <c r="P51" s="287" t="s">
        <v>224</v>
      </c>
      <c r="Q51" s="287" t="s">
        <v>292</v>
      </c>
      <c r="R51" s="288" t="s">
        <v>375</v>
      </c>
      <c r="S51" s="289"/>
      <c r="T51" s="285" t="s">
        <v>51</v>
      </c>
      <c r="U51" s="281">
        <v>-1.0882498041150401E-3</v>
      </c>
      <c r="V51" s="280">
        <v>225</v>
      </c>
      <c r="W51" s="265" t="s">
        <v>324</v>
      </c>
      <c r="X51" s="265" t="s">
        <v>50</v>
      </c>
      <c r="Y51" s="265" t="s">
        <v>291</v>
      </c>
      <c r="Z51" s="265" t="s">
        <v>350</v>
      </c>
      <c r="AA51" s="287" t="s">
        <v>293</v>
      </c>
      <c r="AB51" s="280" t="s">
        <v>293</v>
      </c>
      <c r="AC51" s="287" t="s">
        <v>296</v>
      </c>
      <c r="AD51" s="292" t="s">
        <v>375</v>
      </c>
      <c r="AE51" s="289"/>
      <c r="AF51" s="287" t="s">
        <v>293</v>
      </c>
      <c r="AG51" s="281" t="s">
        <v>293</v>
      </c>
      <c r="AH51" s="280" t="s">
        <v>293</v>
      </c>
      <c r="AI51" s="287" t="s">
        <v>293</v>
      </c>
      <c r="AJ51" s="287" t="s">
        <v>293</v>
      </c>
      <c r="AK51" s="287" t="s">
        <v>293</v>
      </c>
    </row>
    <row r="52" spans="1:37" s="293" customFormat="1" ht="101.25">
      <c r="B52" s="283" t="s">
        <v>149</v>
      </c>
      <c r="C52" s="368"/>
      <c r="D52" s="365"/>
      <c r="E52" s="284"/>
      <c r="F52" s="285" t="s">
        <v>61</v>
      </c>
      <c r="G52" s="281" t="s">
        <v>387</v>
      </c>
      <c r="H52" s="280" t="s">
        <v>387</v>
      </c>
      <c r="I52" s="265" t="s">
        <v>324</v>
      </c>
      <c r="J52" s="265" t="s">
        <v>50</v>
      </c>
      <c r="K52" s="265" t="s">
        <v>291</v>
      </c>
      <c r="L52" s="265" t="s">
        <v>350</v>
      </c>
      <c r="M52" s="265" t="s">
        <v>293</v>
      </c>
      <c r="N52" s="280" t="s">
        <v>293</v>
      </c>
      <c r="O52" s="265" t="s">
        <v>50</v>
      </c>
      <c r="P52" s="287" t="s">
        <v>224</v>
      </c>
      <c r="Q52" s="287" t="s">
        <v>292</v>
      </c>
      <c r="R52" s="292" t="s">
        <v>375</v>
      </c>
      <c r="S52" s="289"/>
      <c r="T52" s="285" t="s">
        <v>61</v>
      </c>
      <c r="U52" s="281" t="s">
        <v>387</v>
      </c>
      <c r="V52" s="280" t="s">
        <v>387</v>
      </c>
      <c r="W52" s="265" t="s">
        <v>324</v>
      </c>
      <c r="X52" s="265" t="s">
        <v>50</v>
      </c>
      <c r="Y52" s="265" t="s">
        <v>291</v>
      </c>
      <c r="Z52" s="265" t="s">
        <v>289</v>
      </c>
      <c r="AA52" s="287" t="s">
        <v>293</v>
      </c>
      <c r="AB52" s="280" t="s">
        <v>293</v>
      </c>
      <c r="AC52" s="287" t="s">
        <v>296</v>
      </c>
      <c r="AD52" s="292" t="s">
        <v>375</v>
      </c>
      <c r="AE52" s="289"/>
      <c r="AF52" s="287" t="s">
        <v>293</v>
      </c>
      <c r="AG52" s="281" t="s">
        <v>293</v>
      </c>
      <c r="AH52" s="280" t="s">
        <v>293</v>
      </c>
      <c r="AI52" s="287" t="s">
        <v>293</v>
      </c>
      <c r="AJ52" s="287" t="s">
        <v>293</v>
      </c>
      <c r="AK52" s="287" t="s">
        <v>293</v>
      </c>
    </row>
    <row r="53" spans="1:37" s="293" customFormat="1" ht="101.25">
      <c r="B53" s="283" t="s">
        <v>385</v>
      </c>
      <c r="C53" s="368"/>
      <c r="D53" s="365"/>
      <c r="E53" s="284"/>
      <c r="F53" s="285" t="s">
        <v>386</v>
      </c>
      <c r="G53" s="281" t="s">
        <v>387</v>
      </c>
      <c r="H53" s="280" t="s">
        <v>387</v>
      </c>
      <c r="I53" s="265" t="s">
        <v>324</v>
      </c>
      <c r="J53" s="265" t="s">
        <v>50</v>
      </c>
      <c r="K53" s="265" t="s">
        <v>291</v>
      </c>
      <c r="L53" s="265" t="s">
        <v>350</v>
      </c>
      <c r="M53" s="265" t="s">
        <v>293</v>
      </c>
      <c r="N53" s="280" t="s">
        <v>293</v>
      </c>
      <c r="O53" s="265" t="s">
        <v>50</v>
      </c>
      <c r="P53" s="287" t="s">
        <v>224</v>
      </c>
      <c r="Q53" s="287" t="s">
        <v>292</v>
      </c>
      <c r="R53" s="292" t="s">
        <v>375</v>
      </c>
      <c r="S53" s="289"/>
      <c r="T53" s="285" t="s">
        <v>386</v>
      </c>
      <c r="U53" s="281" t="s">
        <v>387</v>
      </c>
      <c r="V53" s="280" t="s">
        <v>387</v>
      </c>
      <c r="W53" s="265" t="s">
        <v>324</v>
      </c>
      <c r="X53" s="265" t="s">
        <v>50</v>
      </c>
      <c r="Y53" s="265" t="s">
        <v>291</v>
      </c>
      <c r="Z53" s="265" t="s">
        <v>289</v>
      </c>
      <c r="AA53" s="287" t="s">
        <v>293</v>
      </c>
      <c r="AB53" s="280" t="s">
        <v>293</v>
      </c>
      <c r="AC53" s="287" t="s">
        <v>296</v>
      </c>
      <c r="AD53" s="292" t="s">
        <v>375</v>
      </c>
      <c r="AE53" s="289"/>
      <c r="AF53" s="287" t="s">
        <v>293</v>
      </c>
      <c r="AG53" s="281" t="s">
        <v>293</v>
      </c>
      <c r="AH53" s="280" t="s">
        <v>293</v>
      </c>
      <c r="AI53" s="287" t="s">
        <v>293</v>
      </c>
      <c r="AJ53" s="287" t="s">
        <v>293</v>
      </c>
      <c r="AK53" s="287" t="s">
        <v>293</v>
      </c>
    </row>
    <row r="54" spans="1:37" ht="71.25" customHeight="1">
      <c r="A54" s="268" t="s">
        <v>410</v>
      </c>
      <c r="B54" s="268" t="s">
        <v>150</v>
      </c>
      <c r="C54" s="273"/>
      <c r="D54" s="364">
        <f>U56+G56+G58+U58</f>
        <v>-1.5000000000000001E-2</v>
      </c>
      <c r="E54" s="268"/>
      <c r="F54" s="297"/>
      <c r="G54" s="298"/>
      <c r="H54" s="299"/>
      <c r="I54" s="300"/>
      <c r="J54" s="300"/>
      <c r="K54" s="300"/>
      <c r="L54" s="300"/>
      <c r="M54" s="300"/>
      <c r="N54" s="300"/>
      <c r="O54" s="300"/>
      <c r="P54" s="301"/>
      <c r="Q54" s="301"/>
      <c r="R54" s="302"/>
      <c r="S54" s="303"/>
      <c r="T54" s="304"/>
      <c r="U54" s="298"/>
      <c r="V54" s="299"/>
      <c r="W54" s="301"/>
      <c r="X54" s="301"/>
      <c r="Y54" s="301"/>
      <c r="Z54" s="301"/>
      <c r="AA54" s="301"/>
      <c r="AB54" s="299"/>
      <c r="AC54" s="301"/>
      <c r="AD54" s="305"/>
      <c r="AE54" s="306"/>
      <c r="AF54" s="307"/>
      <c r="AG54" s="270"/>
      <c r="AH54" s="269"/>
      <c r="AI54" s="308"/>
      <c r="AJ54" s="308"/>
      <c r="AK54" s="308"/>
    </row>
    <row r="55" spans="1:37" ht="66.75" customHeight="1">
      <c r="A55" s="235" t="s">
        <v>411</v>
      </c>
      <c r="B55" s="279" t="s">
        <v>151</v>
      </c>
      <c r="C55" s="367">
        <f>V56+V58+H56+H58</f>
        <v>3101</v>
      </c>
      <c r="D55" s="366"/>
      <c r="E55" s="243"/>
      <c r="G55" s="281"/>
      <c r="H55" s="280"/>
      <c r="I55" s="265"/>
      <c r="J55" s="265"/>
      <c r="K55" s="265"/>
      <c r="L55" s="265"/>
      <c r="M55" s="265"/>
      <c r="N55" s="265"/>
      <c r="O55" s="265"/>
      <c r="P55" s="287"/>
      <c r="Q55" s="287"/>
      <c r="R55" s="288"/>
      <c r="S55" s="311"/>
      <c r="T55" s="306"/>
      <c r="U55" s="281"/>
      <c r="V55" s="280"/>
      <c r="W55" s="287"/>
      <c r="X55" s="287"/>
      <c r="Y55" s="287"/>
      <c r="Z55" s="287"/>
      <c r="AA55" s="287"/>
      <c r="AB55" s="280"/>
      <c r="AC55" s="287"/>
      <c r="AD55" s="292"/>
      <c r="AE55" s="306"/>
      <c r="AF55" s="311"/>
      <c r="AG55" s="281"/>
      <c r="AH55" s="280"/>
      <c r="AI55" s="287"/>
      <c r="AJ55" s="287"/>
      <c r="AK55" s="287"/>
    </row>
    <row r="56" spans="1:37" s="293" customFormat="1" ht="409.6" customHeight="1">
      <c r="B56" s="283" t="s">
        <v>40</v>
      </c>
      <c r="C56" s="368"/>
      <c r="D56" s="366"/>
      <c r="E56" s="284"/>
      <c r="F56" s="283" t="s">
        <v>62</v>
      </c>
      <c r="G56" s="281">
        <v>-5.0000000000000001E-3</v>
      </c>
      <c r="H56" s="280">
        <v>1035</v>
      </c>
      <c r="I56" s="265" t="s">
        <v>324</v>
      </c>
      <c r="J56" s="265" t="s">
        <v>9</v>
      </c>
      <c r="K56" s="265" t="s">
        <v>291</v>
      </c>
      <c r="L56" s="265" t="s">
        <v>289</v>
      </c>
      <c r="M56" s="265" t="s">
        <v>293</v>
      </c>
      <c r="N56" s="265" t="s">
        <v>293</v>
      </c>
      <c r="O56" s="265" t="s">
        <v>9</v>
      </c>
      <c r="P56" s="287" t="s">
        <v>10</v>
      </c>
      <c r="Q56" s="287" t="s">
        <v>292</v>
      </c>
      <c r="R56" s="288" t="s">
        <v>389</v>
      </c>
      <c r="S56" s="289"/>
      <c r="T56" s="283" t="s">
        <v>62</v>
      </c>
      <c r="U56" s="281">
        <v>-5.0000000000000001E-3</v>
      </c>
      <c r="V56" s="280">
        <v>1034</v>
      </c>
      <c r="W56" s="265" t="s">
        <v>324</v>
      </c>
      <c r="X56" s="265" t="s">
        <v>388</v>
      </c>
      <c r="Y56" s="265" t="s">
        <v>291</v>
      </c>
      <c r="Z56" s="287" t="s">
        <v>289</v>
      </c>
      <c r="AA56" s="287" t="s">
        <v>293</v>
      </c>
      <c r="AB56" s="280" t="s">
        <v>293</v>
      </c>
      <c r="AC56" s="287" t="s">
        <v>296</v>
      </c>
      <c r="AD56" s="292" t="s">
        <v>389</v>
      </c>
      <c r="AE56" s="289"/>
      <c r="AF56" s="287" t="s">
        <v>293</v>
      </c>
      <c r="AG56" s="281" t="s">
        <v>293</v>
      </c>
      <c r="AH56" s="280" t="s">
        <v>293</v>
      </c>
      <c r="AI56" s="287" t="s">
        <v>293</v>
      </c>
      <c r="AJ56" s="287" t="s">
        <v>293</v>
      </c>
      <c r="AK56" s="287" t="s">
        <v>293</v>
      </c>
    </row>
    <row r="57" spans="1:37" ht="82.5" customHeight="1">
      <c r="A57" s="235" t="s">
        <v>412</v>
      </c>
      <c r="B57" s="235" t="s">
        <v>152</v>
      </c>
      <c r="C57" s="368"/>
      <c r="D57" s="366"/>
      <c r="E57" s="243"/>
      <c r="G57" s="281"/>
      <c r="H57" s="280"/>
      <c r="I57" s="265"/>
      <c r="J57" s="265"/>
      <c r="K57" s="265"/>
      <c r="L57" s="265"/>
      <c r="M57" s="265"/>
      <c r="N57" s="265"/>
      <c r="O57" s="265"/>
      <c r="P57" s="287"/>
      <c r="Q57" s="287"/>
      <c r="R57" s="288"/>
      <c r="S57" s="311"/>
      <c r="T57" s="306"/>
      <c r="U57" s="281"/>
      <c r="V57" s="280"/>
      <c r="W57" s="287"/>
      <c r="X57" s="287"/>
      <c r="Y57" s="287"/>
      <c r="Z57" s="287"/>
      <c r="AA57" s="287"/>
      <c r="AB57" s="280"/>
      <c r="AC57" s="287"/>
      <c r="AD57" s="292"/>
      <c r="AE57" s="306"/>
      <c r="AF57" s="311"/>
      <c r="AG57" s="281"/>
      <c r="AH57" s="280"/>
      <c r="AI57" s="287"/>
      <c r="AJ57" s="287"/>
      <c r="AK57" s="287"/>
    </row>
    <row r="58" spans="1:37" s="293" customFormat="1" ht="138.75" customHeight="1">
      <c r="B58" s="283" t="s">
        <v>153</v>
      </c>
      <c r="C58" s="368"/>
      <c r="D58" s="366"/>
      <c r="E58" s="284"/>
      <c r="F58" s="283" t="s">
        <v>56</v>
      </c>
      <c r="G58" s="281">
        <v>-2.5000000000000001E-3</v>
      </c>
      <c r="H58" s="280">
        <v>516</v>
      </c>
      <c r="I58" s="265" t="s">
        <v>324</v>
      </c>
      <c r="J58" s="265" t="s">
        <v>9</v>
      </c>
      <c r="K58" s="265" t="s">
        <v>291</v>
      </c>
      <c r="L58" s="265" t="s">
        <v>289</v>
      </c>
      <c r="M58" s="265" t="s">
        <v>293</v>
      </c>
      <c r="N58" s="265" t="s">
        <v>293</v>
      </c>
      <c r="O58" s="265" t="s">
        <v>9</v>
      </c>
      <c r="P58" s="287" t="s">
        <v>223</v>
      </c>
      <c r="Q58" s="287" t="s">
        <v>292</v>
      </c>
      <c r="R58" s="288" t="s">
        <v>389</v>
      </c>
      <c r="S58" s="289"/>
      <c r="T58" s="283" t="s">
        <v>56</v>
      </c>
      <c r="U58" s="281">
        <v>-2.5000000000000001E-3</v>
      </c>
      <c r="V58" s="280">
        <v>516</v>
      </c>
      <c r="W58" s="265" t="s">
        <v>324</v>
      </c>
      <c r="X58" s="265" t="s">
        <v>388</v>
      </c>
      <c r="Y58" s="265" t="s">
        <v>291</v>
      </c>
      <c r="Z58" s="287" t="s">
        <v>289</v>
      </c>
      <c r="AA58" s="287" t="s">
        <v>293</v>
      </c>
      <c r="AB58" s="280" t="s">
        <v>293</v>
      </c>
      <c r="AC58" s="287" t="s">
        <v>296</v>
      </c>
      <c r="AD58" s="292" t="s">
        <v>389</v>
      </c>
      <c r="AE58" s="289"/>
      <c r="AF58" s="287" t="s">
        <v>293</v>
      </c>
      <c r="AG58" s="281" t="s">
        <v>293</v>
      </c>
      <c r="AH58" s="280" t="s">
        <v>293</v>
      </c>
      <c r="AI58" s="287" t="s">
        <v>293</v>
      </c>
      <c r="AJ58" s="287" t="s">
        <v>293</v>
      </c>
      <c r="AK58" s="287" t="s">
        <v>293</v>
      </c>
    </row>
    <row r="59" spans="1:37" ht="23.25" customHeight="1">
      <c r="A59" s="369" t="s">
        <v>565</v>
      </c>
      <c r="B59" s="320" t="s">
        <v>568</v>
      </c>
      <c r="C59" s="321">
        <f>SUM(C8:C58)</f>
        <v>88711.687000000005</v>
      </c>
      <c r="Q59" s="236" t="s">
        <v>298</v>
      </c>
      <c r="R59" s="240">
        <f>R46+R42+R36+R26+R15+R8</f>
        <v>110802421</v>
      </c>
      <c r="AB59" s="378" t="s">
        <v>236</v>
      </c>
      <c r="AC59" s="378"/>
      <c r="AD59" s="242">
        <f>AD8+AD15+AD26+AD36+AD42+AD46</f>
        <v>312241119.15294123</v>
      </c>
      <c r="AE59" s="306"/>
    </row>
    <row r="60" spans="1:37" ht="60.75">
      <c r="A60" s="369"/>
      <c r="B60" s="322" t="s">
        <v>566</v>
      </c>
      <c r="C60" s="323">
        <v>3175378.0443672901</v>
      </c>
      <c r="Y60" s="239">
        <f>C59+'B.Segment Społeczeństwa'!C80</f>
        <v>595541.88699999999</v>
      </c>
      <c r="AE60" s="306"/>
    </row>
    <row r="61" spans="1:37" ht="93" customHeight="1">
      <c r="A61" s="369"/>
      <c r="B61" s="322" t="s">
        <v>564</v>
      </c>
      <c r="C61" s="324">
        <f>C59/C60</f>
        <v>2.7937362342528967E-2</v>
      </c>
    </row>
    <row r="62" spans="1:37">
      <c r="A62" s="363" t="s">
        <v>570</v>
      </c>
      <c r="B62" s="325"/>
      <c r="C62" s="326"/>
    </row>
    <row r="63" spans="1:37" ht="112.5" customHeight="1">
      <c r="A63" s="363"/>
      <c r="B63" s="327" t="s">
        <v>567</v>
      </c>
      <c r="C63" s="325">
        <v>206754</v>
      </c>
    </row>
    <row r="64" spans="1:37" ht="94.5" customHeight="1">
      <c r="A64" s="363"/>
      <c r="B64" s="327" t="s">
        <v>564</v>
      </c>
      <c r="C64" s="328">
        <f>C59/C63</f>
        <v>0.42906878222428591</v>
      </c>
    </row>
  </sheetData>
  <sheetProtection password="D417" sheet="1" objects="1" scenarios="1" sort="0" autoFilter="0" pivotTables="0"/>
  <mergeCells count="27">
    <mergeCell ref="AB59:AC59"/>
    <mergeCell ref="C13:C14"/>
    <mergeCell ref="D13:D14"/>
    <mergeCell ref="C8:C12"/>
    <mergeCell ref="D8:D12"/>
    <mergeCell ref="C44:C45"/>
    <mergeCell ref="D44:D45"/>
    <mergeCell ref="D15:D25"/>
    <mergeCell ref="D26:D35"/>
    <mergeCell ref="D36:D41"/>
    <mergeCell ref="C15:C25"/>
    <mergeCell ref="C26:C35"/>
    <mergeCell ref="C36:C41"/>
    <mergeCell ref="AF4:AK4"/>
    <mergeCell ref="L5:N5"/>
    <mergeCell ref="Z5:AB5"/>
    <mergeCell ref="T4:AC4"/>
    <mergeCell ref="F4:Q4"/>
    <mergeCell ref="O5:Q5"/>
    <mergeCell ref="A62:A64"/>
    <mergeCell ref="D46:D48"/>
    <mergeCell ref="D49:D53"/>
    <mergeCell ref="D54:D58"/>
    <mergeCell ref="C49:C53"/>
    <mergeCell ref="C55:C58"/>
    <mergeCell ref="C46:C48"/>
    <mergeCell ref="A59:A61"/>
  </mergeCells>
  <phoneticPr fontId="1" type="noConversion"/>
  <pageMargins left="7.874015748031496E-2" right="7.874015748031496E-2" top="7.874015748031496E-2" bottom="7.874015748031496E-2" header="0" footer="0"/>
  <pageSetup paperSize="8" scale="14" fitToHeight="6" orientation="landscape" r:id="rId1"/>
  <headerFooter alignWithMargins="0"/>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AK86"/>
  <sheetViews>
    <sheetView zoomScale="80" zoomScaleNormal="80" workbookViewId="0">
      <selection activeCell="H11" sqref="H11"/>
    </sheetView>
  </sheetViews>
  <sheetFormatPr defaultColWidth="11" defaultRowHeight="19.5"/>
  <cols>
    <col min="1" max="1" width="32.5" style="37" customWidth="1"/>
    <col min="2" max="2" width="18.25" style="37" customWidth="1"/>
    <col min="3" max="3" width="20.5" style="37" customWidth="1"/>
    <col min="4" max="4" width="19" style="37" customWidth="1"/>
    <col min="5" max="5" width="2.125" style="37" customWidth="1"/>
    <col min="6" max="6" width="115.875" style="38" customWidth="1"/>
    <col min="7" max="7" width="31" style="39" customWidth="1"/>
    <col min="8" max="8" width="30.125" style="40" customWidth="1"/>
    <col min="9" max="9" width="14" style="37" customWidth="1"/>
    <col min="10" max="10" width="36.625" style="37" customWidth="1"/>
    <col min="11" max="11" width="20.5" style="37" customWidth="1"/>
    <col min="12" max="12" width="25.875" style="37" customWidth="1"/>
    <col min="13" max="13" width="35.75" style="37" customWidth="1"/>
    <col min="14" max="14" width="32" style="37" customWidth="1"/>
    <col min="15" max="15" width="31.375" style="37" customWidth="1"/>
    <col min="16" max="16" width="27.5" style="37" customWidth="1"/>
    <col min="17" max="17" width="12.5" style="37" customWidth="1"/>
    <col min="18" max="18" width="27.625" style="41" customWidth="1"/>
    <col min="19" max="19" width="2.5" style="37" customWidth="1"/>
    <col min="20" max="20" width="107.25" style="38" customWidth="1"/>
    <col min="21" max="21" width="25.625" style="39" customWidth="1"/>
    <col min="22" max="22" width="27.25" style="40" customWidth="1"/>
    <col min="23" max="23" width="17.75" style="37" customWidth="1"/>
    <col min="24" max="24" width="32.75" style="37" customWidth="1"/>
    <col min="25" max="25" width="15.875" style="37" customWidth="1"/>
    <col min="26" max="26" width="25" style="37" customWidth="1"/>
    <col min="27" max="27" width="26.75" style="37" customWidth="1"/>
    <col min="28" max="28" width="24.5" style="42" customWidth="1"/>
    <col min="29" max="29" width="15.375" style="37" customWidth="1"/>
    <col min="30" max="30" width="22.25" style="43" customWidth="1"/>
    <col min="31" max="31" width="1.875" style="37" customWidth="1"/>
    <col min="32" max="32" width="58" style="37" customWidth="1"/>
    <col min="33" max="33" width="18.375" style="39" customWidth="1"/>
    <col min="34" max="34" width="12.875" style="40" customWidth="1"/>
    <col min="35" max="35" width="21.375" style="37" customWidth="1"/>
    <col min="36" max="36" width="14.5" style="37" customWidth="1"/>
    <col min="37" max="37" width="14.375" style="37" customWidth="1"/>
    <col min="38" max="16384" width="11" style="37"/>
  </cols>
  <sheetData>
    <row r="1" spans="1:37" ht="11.25" customHeight="1"/>
    <row r="2" spans="1:37" ht="3" hidden="1" customHeight="1">
      <c r="A2" s="44" t="s">
        <v>100</v>
      </c>
    </row>
    <row r="3" spans="1:37" hidden="1"/>
    <row r="4" spans="1:37" ht="23.25" customHeight="1">
      <c r="A4" s="45"/>
      <c r="B4" s="45"/>
      <c r="C4" s="45"/>
      <c r="E4" s="46"/>
      <c r="F4" s="407" t="s">
        <v>416</v>
      </c>
      <c r="G4" s="408"/>
      <c r="H4" s="408"/>
      <c r="I4" s="408"/>
      <c r="J4" s="408"/>
      <c r="K4" s="408"/>
      <c r="L4" s="408"/>
      <c r="M4" s="408"/>
      <c r="N4" s="408"/>
      <c r="O4" s="408"/>
      <c r="P4" s="408"/>
      <c r="Q4" s="408"/>
      <c r="R4" s="47"/>
      <c r="S4" s="48"/>
      <c r="T4" s="409" t="s">
        <v>426</v>
      </c>
      <c r="U4" s="410"/>
      <c r="V4" s="410"/>
      <c r="W4" s="411"/>
      <c r="X4" s="411"/>
      <c r="Y4" s="411"/>
      <c r="Z4" s="411"/>
      <c r="AA4" s="411"/>
      <c r="AB4" s="411"/>
      <c r="AC4" s="411"/>
      <c r="AD4" s="50"/>
      <c r="AF4" s="395" t="s">
        <v>431</v>
      </c>
      <c r="AG4" s="396"/>
      <c r="AH4" s="396"/>
      <c r="AI4" s="396"/>
      <c r="AJ4" s="396"/>
      <c r="AK4" s="397"/>
    </row>
    <row r="5" spans="1:37" ht="25.5" customHeight="1">
      <c r="A5" s="38"/>
      <c r="B5" s="51"/>
      <c r="C5" s="38"/>
      <c r="D5" s="52"/>
      <c r="E5" s="53"/>
      <c r="F5" s="54"/>
      <c r="G5" s="55"/>
      <c r="H5" s="56"/>
      <c r="I5" s="54"/>
      <c r="J5" s="54"/>
      <c r="K5" s="57"/>
      <c r="L5" s="398" t="s">
        <v>429</v>
      </c>
      <c r="M5" s="399"/>
      <c r="N5" s="400"/>
      <c r="O5" s="401" t="s">
        <v>422</v>
      </c>
      <c r="P5" s="402"/>
      <c r="Q5" s="402"/>
      <c r="R5" s="58"/>
      <c r="S5" s="49"/>
      <c r="T5" s="6"/>
      <c r="U5" s="412" t="s">
        <v>428</v>
      </c>
      <c r="V5" s="413"/>
      <c r="W5" s="413"/>
      <c r="X5" s="413"/>
      <c r="Y5" s="413"/>
      <c r="Z5" s="413"/>
      <c r="AA5" s="413"/>
      <c r="AB5" s="413"/>
      <c r="AC5" s="400"/>
      <c r="AD5" s="50"/>
      <c r="AF5" s="59"/>
      <c r="AG5" s="60"/>
      <c r="AH5" s="61"/>
      <c r="AI5" s="59"/>
      <c r="AJ5" s="59"/>
      <c r="AK5" s="59"/>
    </row>
    <row r="6" spans="1:37" s="68" customFormat="1" ht="195.75" customHeight="1">
      <c r="A6" s="62" t="s">
        <v>391</v>
      </c>
      <c r="B6" s="8" t="s">
        <v>413</v>
      </c>
      <c r="C6" s="63" t="s">
        <v>414</v>
      </c>
      <c r="D6" s="63" t="s">
        <v>477</v>
      </c>
      <c r="E6" s="64"/>
      <c r="F6" s="9" t="s">
        <v>415</v>
      </c>
      <c r="G6" s="10" t="s">
        <v>418</v>
      </c>
      <c r="H6" s="11" t="s">
        <v>432</v>
      </c>
      <c r="I6" s="5" t="s">
        <v>419</v>
      </c>
      <c r="J6" s="5" t="s">
        <v>420</v>
      </c>
      <c r="K6" s="12" t="s">
        <v>421</v>
      </c>
      <c r="L6" s="13" t="s">
        <v>427</v>
      </c>
      <c r="M6" s="13" t="s">
        <v>425</v>
      </c>
      <c r="N6" s="13" t="s">
        <v>479</v>
      </c>
      <c r="O6" s="9" t="s">
        <v>423</v>
      </c>
      <c r="P6" s="9" t="s">
        <v>424</v>
      </c>
      <c r="Q6" s="5" t="s">
        <v>430</v>
      </c>
      <c r="R6" s="65" t="s">
        <v>484</v>
      </c>
      <c r="S6" s="34"/>
      <c r="T6" s="7" t="s">
        <v>415</v>
      </c>
      <c r="U6" s="32" t="s">
        <v>418</v>
      </c>
      <c r="V6" s="16" t="s">
        <v>432</v>
      </c>
      <c r="W6" s="7" t="s">
        <v>419</v>
      </c>
      <c r="X6" s="7" t="s">
        <v>420</v>
      </c>
      <c r="Y6" s="15" t="s">
        <v>421</v>
      </c>
      <c r="Z6" s="7" t="s">
        <v>427</v>
      </c>
      <c r="AA6" s="7" t="s">
        <v>425</v>
      </c>
      <c r="AB6" s="66" t="s">
        <v>478</v>
      </c>
      <c r="AC6" s="7" t="s">
        <v>430</v>
      </c>
      <c r="AD6" s="50" t="s">
        <v>298</v>
      </c>
      <c r="AE6" s="67"/>
      <c r="AF6" s="17" t="s">
        <v>415</v>
      </c>
      <c r="AG6" s="18" t="s">
        <v>418</v>
      </c>
      <c r="AH6" s="33" t="s">
        <v>432</v>
      </c>
      <c r="AI6" s="19" t="s">
        <v>419</v>
      </c>
      <c r="AJ6" s="19" t="s">
        <v>420</v>
      </c>
      <c r="AK6" s="19" t="s">
        <v>430</v>
      </c>
    </row>
    <row r="7" spans="1:37" ht="46.5" customHeight="1">
      <c r="A7" s="69" t="s">
        <v>563</v>
      </c>
      <c r="B7" s="70">
        <v>3175378.0443672901</v>
      </c>
      <c r="C7" s="71"/>
      <c r="D7" s="71"/>
      <c r="E7" s="72"/>
      <c r="F7" s="69"/>
      <c r="G7" s="73"/>
      <c r="H7" s="74"/>
      <c r="I7" s="71"/>
      <c r="J7" s="71"/>
      <c r="K7" s="71"/>
      <c r="L7" s="71"/>
      <c r="M7" s="71"/>
      <c r="N7" s="71"/>
      <c r="O7" s="71"/>
      <c r="P7" s="71"/>
      <c r="Q7" s="71"/>
      <c r="R7" s="75"/>
      <c r="S7" s="71"/>
      <c r="T7" s="76"/>
      <c r="U7" s="73"/>
      <c r="V7" s="74"/>
      <c r="W7" s="71"/>
      <c r="X7" s="71"/>
      <c r="Y7" s="71"/>
      <c r="Z7" s="71"/>
      <c r="AA7" s="71"/>
      <c r="AB7" s="77"/>
      <c r="AC7" s="78"/>
      <c r="AD7" s="79"/>
    </row>
    <row r="8" spans="1:37" ht="42.75" customHeight="1">
      <c r="A8" s="80" t="s">
        <v>434</v>
      </c>
      <c r="B8" s="81" t="s">
        <v>284</v>
      </c>
      <c r="C8" s="403">
        <f>H18+V18+AH18+V19+V20</f>
        <v>14279</v>
      </c>
      <c r="D8" s="405">
        <f>G18+U18+AG18+U19+U20</f>
        <v>-0.1633</v>
      </c>
      <c r="E8" s="82"/>
      <c r="F8" s="83"/>
      <c r="G8" s="84"/>
      <c r="H8" s="85"/>
      <c r="I8" s="86"/>
      <c r="J8" s="86"/>
      <c r="K8" s="86"/>
      <c r="L8" s="86"/>
      <c r="M8" s="86"/>
      <c r="N8" s="86"/>
      <c r="O8" s="86"/>
      <c r="P8" s="86"/>
      <c r="Q8" s="86"/>
      <c r="R8" s="87"/>
      <c r="S8" s="88"/>
      <c r="T8" s="89"/>
      <c r="U8" s="84"/>
      <c r="V8" s="90"/>
      <c r="W8" s="91"/>
      <c r="X8" s="91"/>
      <c r="Y8" s="91"/>
      <c r="Z8" s="92"/>
      <c r="AA8" s="92"/>
      <c r="AB8" s="93"/>
      <c r="AC8" s="94"/>
      <c r="AD8" s="95">
        <f>AD12+AD18+AD19+AD20</f>
        <v>45964000</v>
      </c>
      <c r="AE8" s="96"/>
      <c r="AF8" s="94"/>
      <c r="AG8" s="97"/>
      <c r="AH8" s="98"/>
      <c r="AI8" s="99"/>
      <c r="AJ8" s="94"/>
      <c r="AK8" s="99"/>
    </row>
    <row r="9" spans="1:37" ht="49.5" customHeight="1">
      <c r="A9" s="100" t="s">
        <v>435</v>
      </c>
      <c r="B9" s="101" t="s">
        <v>204</v>
      </c>
      <c r="C9" s="392"/>
      <c r="D9" s="394"/>
      <c r="E9" s="82"/>
      <c r="F9" s="102"/>
      <c r="G9" s="103"/>
      <c r="H9" s="104"/>
      <c r="I9" s="105"/>
      <c r="J9" s="105"/>
      <c r="K9" s="105"/>
      <c r="L9" s="105"/>
      <c r="M9" s="105"/>
      <c r="N9" s="105"/>
      <c r="O9" s="105"/>
      <c r="P9" s="105"/>
      <c r="Q9" s="105"/>
      <c r="R9" s="106"/>
      <c r="S9" s="105"/>
      <c r="T9" s="107"/>
      <c r="U9" s="103"/>
      <c r="V9" s="104"/>
      <c r="W9" s="105"/>
      <c r="X9" s="105"/>
      <c r="Y9" s="105"/>
      <c r="Z9" s="105"/>
      <c r="AA9" s="105"/>
      <c r="AB9" s="108"/>
      <c r="AC9" s="105"/>
      <c r="AD9" s="109"/>
      <c r="AE9" s="105"/>
      <c r="AF9" s="105"/>
      <c r="AG9" s="103"/>
      <c r="AH9" s="104"/>
      <c r="AI9" s="105"/>
      <c r="AJ9" s="105"/>
      <c r="AK9" s="105"/>
    </row>
    <row r="10" spans="1:37" ht="159.75" customHeight="1">
      <c r="A10" s="8"/>
      <c r="B10" s="28" t="s">
        <v>205</v>
      </c>
      <c r="C10" s="392"/>
      <c r="D10" s="394"/>
      <c r="E10" s="82"/>
      <c r="F10" s="110" t="s">
        <v>267</v>
      </c>
      <c r="G10" s="20" t="s">
        <v>445</v>
      </c>
      <c r="H10" s="21" t="s">
        <v>445</v>
      </c>
      <c r="I10" s="25" t="s">
        <v>82</v>
      </c>
      <c r="J10" s="25" t="s">
        <v>446</v>
      </c>
      <c r="K10" s="25" t="s">
        <v>291</v>
      </c>
      <c r="L10" s="25" t="s">
        <v>451</v>
      </c>
      <c r="M10" s="25" t="s">
        <v>450</v>
      </c>
      <c r="N10" s="25" t="s">
        <v>449</v>
      </c>
      <c r="O10" s="25" t="s">
        <v>446</v>
      </c>
      <c r="P10" s="25" t="s">
        <v>448</v>
      </c>
      <c r="Q10" s="25" t="s">
        <v>292</v>
      </c>
      <c r="R10" s="111" t="s">
        <v>447</v>
      </c>
      <c r="S10" s="112"/>
      <c r="T10" s="110" t="s">
        <v>267</v>
      </c>
      <c r="U10" s="20" t="s">
        <v>445</v>
      </c>
      <c r="V10" s="21" t="s">
        <v>445</v>
      </c>
      <c r="W10" s="25" t="s">
        <v>82</v>
      </c>
      <c r="X10" s="25" t="s">
        <v>446</v>
      </c>
      <c r="Y10" s="25" t="s">
        <v>291</v>
      </c>
      <c r="Z10" s="25" t="s">
        <v>451</v>
      </c>
      <c r="AA10" s="25" t="s">
        <v>450</v>
      </c>
      <c r="AB10" s="26" t="s">
        <v>449</v>
      </c>
      <c r="AC10" s="35" t="s">
        <v>296</v>
      </c>
      <c r="AD10" s="113" t="s">
        <v>447</v>
      </c>
      <c r="AE10" s="78"/>
      <c r="AF10" s="114" t="s">
        <v>293</v>
      </c>
      <c r="AG10" s="115" t="s">
        <v>293</v>
      </c>
      <c r="AH10" s="116" t="s">
        <v>293</v>
      </c>
      <c r="AI10" s="117" t="s">
        <v>293</v>
      </c>
      <c r="AJ10" s="117" t="s">
        <v>293</v>
      </c>
      <c r="AK10" s="117" t="s">
        <v>293</v>
      </c>
    </row>
    <row r="11" spans="1:37" ht="177.75" customHeight="1">
      <c r="A11" s="8"/>
      <c r="B11" s="28" t="s">
        <v>206</v>
      </c>
      <c r="C11" s="392"/>
      <c r="D11" s="394"/>
      <c r="E11" s="82"/>
      <c r="F11" s="118" t="s">
        <v>433</v>
      </c>
      <c r="G11" s="20" t="s">
        <v>445</v>
      </c>
      <c r="H11" s="21" t="s">
        <v>445</v>
      </c>
      <c r="I11" s="25" t="s">
        <v>82</v>
      </c>
      <c r="J11" s="25" t="s">
        <v>446</v>
      </c>
      <c r="K11" s="25" t="s">
        <v>291</v>
      </c>
      <c r="L11" s="25" t="s">
        <v>451</v>
      </c>
      <c r="M11" s="25" t="s">
        <v>450</v>
      </c>
      <c r="N11" s="25" t="s">
        <v>449</v>
      </c>
      <c r="O11" s="25" t="s">
        <v>446</v>
      </c>
      <c r="P11" s="25" t="s">
        <v>455</v>
      </c>
      <c r="Q11" s="25" t="s">
        <v>292</v>
      </c>
      <c r="R11" s="111" t="s">
        <v>447</v>
      </c>
      <c r="S11" s="78"/>
      <c r="T11" s="118" t="s">
        <v>433</v>
      </c>
      <c r="U11" s="20" t="s">
        <v>445</v>
      </c>
      <c r="V11" s="21" t="s">
        <v>445</v>
      </c>
      <c r="W11" s="25" t="s">
        <v>82</v>
      </c>
      <c r="X11" s="25" t="s">
        <v>446</v>
      </c>
      <c r="Y11" s="25" t="s">
        <v>291</v>
      </c>
      <c r="Z11" s="25" t="s">
        <v>451</v>
      </c>
      <c r="AA11" s="25" t="s">
        <v>450</v>
      </c>
      <c r="AB11" s="26" t="s">
        <v>449</v>
      </c>
      <c r="AC11" s="35" t="s">
        <v>296</v>
      </c>
      <c r="AD11" s="113" t="s">
        <v>447</v>
      </c>
      <c r="AE11" s="78"/>
      <c r="AF11" s="114" t="s">
        <v>293</v>
      </c>
      <c r="AG11" s="115" t="s">
        <v>293</v>
      </c>
      <c r="AH11" s="116" t="s">
        <v>293</v>
      </c>
      <c r="AI11" s="117" t="s">
        <v>293</v>
      </c>
      <c r="AJ11" s="117" t="s">
        <v>293</v>
      </c>
      <c r="AK11" s="117" t="s">
        <v>293</v>
      </c>
    </row>
    <row r="12" spans="1:37" ht="322.5" customHeight="1">
      <c r="A12" s="22"/>
      <c r="B12" s="29" t="s">
        <v>207</v>
      </c>
      <c r="C12" s="392"/>
      <c r="D12" s="394"/>
      <c r="E12" s="82"/>
      <c r="F12" s="119" t="s">
        <v>268</v>
      </c>
      <c r="G12" s="20" t="s">
        <v>445</v>
      </c>
      <c r="H12" s="21" t="s">
        <v>445</v>
      </c>
      <c r="I12" s="25" t="s">
        <v>82</v>
      </c>
      <c r="J12" s="25" t="s">
        <v>454</v>
      </c>
      <c r="K12" s="25" t="s">
        <v>291</v>
      </c>
      <c r="L12" s="25" t="s">
        <v>451</v>
      </c>
      <c r="M12" s="25" t="s">
        <v>450</v>
      </c>
      <c r="N12" s="25" t="s">
        <v>449</v>
      </c>
      <c r="O12" s="25" t="s">
        <v>238</v>
      </c>
      <c r="P12" s="25" t="s">
        <v>237</v>
      </c>
      <c r="Q12" s="25" t="s">
        <v>292</v>
      </c>
      <c r="R12" s="120">
        <v>250000</v>
      </c>
      <c r="S12" s="78"/>
      <c r="T12" s="119" t="s">
        <v>453</v>
      </c>
      <c r="U12" s="20" t="s">
        <v>445</v>
      </c>
      <c r="V12" s="21" t="s">
        <v>445</v>
      </c>
      <c r="W12" s="25" t="s">
        <v>82</v>
      </c>
      <c r="X12" s="25" t="s">
        <v>454</v>
      </c>
      <c r="Y12" s="25" t="s">
        <v>291</v>
      </c>
      <c r="Z12" s="25" t="s">
        <v>451</v>
      </c>
      <c r="AA12" s="25" t="s">
        <v>450</v>
      </c>
      <c r="AB12" s="26" t="s">
        <v>449</v>
      </c>
      <c r="AC12" s="35" t="s">
        <v>296</v>
      </c>
      <c r="AD12" s="113">
        <v>250000</v>
      </c>
      <c r="AE12" s="78"/>
      <c r="AF12" s="114" t="s">
        <v>293</v>
      </c>
      <c r="AG12" s="115" t="s">
        <v>293</v>
      </c>
      <c r="AH12" s="116" t="s">
        <v>293</v>
      </c>
      <c r="AI12" s="117" t="s">
        <v>293</v>
      </c>
      <c r="AJ12" s="117" t="s">
        <v>293</v>
      </c>
      <c r="AK12" s="117" t="s">
        <v>293</v>
      </c>
    </row>
    <row r="13" spans="1:37" ht="42" customHeight="1">
      <c r="A13" s="8" t="s">
        <v>436</v>
      </c>
      <c r="B13" s="14" t="s">
        <v>442</v>
      </c>
      <c r="C13" s="392"/>
      <c r="D13" s="394"/>
      <c r="E13" s="82"/>
      <c r="F13" s="121"/>
      <c r="G13" s="122"/>
      <c r="H13" s="123"/>
      <c r="I13" s="78"/>
      <c r="J13" s="78"/>
      <c r="K13" s="78"/>
      <c r="L13" s="78"/>
      <c r="M13" s="78"/>
      <c r="N13" s="78"/>
      <c r="O13" s="78"/>
      <c r="P13" s="78"/>
      <c r="Q13" s="78"/>
      <c r="R13" s="124"/>
      <c r="S13" s="78"/>
      <c r="T13" s="48"/>
      <c r="U13" s="122"/>
      <c r="V13" s="123"/>
      <c r="W13" s="78"/>
      <c r="X13" s="78"/>
      <c r="Y13" s="78"/>
      <c r="Z13" s="78"/>
      <c r="AA13" s="78"/>
      <c r="AB13" s="125"/>
      <c r="AC13" s="78"/>
      <c r="AD13" s="126"/>
      <c r="AE13" s="78"/>
      <c r="AF13" s="78"/>
      <c r="AG13" s="122"/>
      <c r="AH13" s="123"/>
      <c r="AI13" s="78"/>
      <c r="AJ13" s="78"/>
      <c r="AK13" s="78"/>
    </row>
    <row r="14" spans="1:37" ht="101.25">
      <c r="A14" s="8"/>
      <c r="B14" s="127" t="s">
        <v>443</v>
      </c>
      <c r="C14" s="392"/>
      <c r="D14" s="394"/>
      <c r="E14" s="82"/>
      <c r="F14" s="110" t="s">
        <v>437</v>
      </c>
      <c r="G14" s="20" t="s">
        <v>445</v>
      </c>
      <c r="H14" s="21" t="s">
        <v>445</v>
      </c>
      <c r="I14" s="25" t="s">
        <v>82</v>
      </c>
      <c r="J14" s="25" t="s">
        <v>83</v>
      </c>
      <c r="K14" s="25" t="s">
        <v>291</v>
      </c>
      <c r="L14" s="25" t="s">
        <v>451</v>
      </c>
      <c r="M14" s="128" t="s">
        <v>293</v>
      </c>
      <c r="N14" s="25" t="s">
        <v>449</v>
      </c>
      <c r="O14" s="25" t="s">
        <v>11</v>
      </c>
      <c r="P14" s="25" t="s">
        <v>239</v>
      </c>
      <c r="Q14" s="25" t="s">
        <v>292</v>
      </c>
      <c r="R14" s="120" t="s">
        <v>447</v>
      </c>
      <c r="S14" s="78"/>
      <c r="T14" s="129" t="s">
        <v>437</v>
      </c>
      <c r="U14" s="20" t="s">
        <v>445</v>
      </c>
      <c r="V14" s="21" t="s">
        <v>445</v>
      </c>
      <c r="W14" s="25" t="s">
        <v>82</v>
      </c>
      <c r="X14" s="25" t="s">
        <v>83</v>
      </c>
      <c r="Y14" s="25" t="s">
        <v>291</v>
      </c>
      <c r="Z14" s="25" t="s">
        <v>451</v>
      </c>
      <c r="AA14" s="25" t="s">
        <v>293</v>
      </c>
      <c r="AB14" s="26" t="s">
        <v>449</v>
      </c>
      <c r="AC14" s="25" t="s">
        <v>296</v>
      </c>
      <c r="AD14" s="113" t="s">
        <v>447</v>
      </c>
      <c r="AE14" s="78"/>
      <c r="AF14" s="114" t="s">
        <v>293</v>
      </c>
      <c r="AG14" s="115" t="s">
        <v>293</v>
      </c>
      <c r="AH14" s="116" t="s">
        <v>293</v>
      </c>
      <c r="AI14" s="117" t="s">
        <v>293</v>
      </c>
      <c r="AJ14" s="117" t="s">
        <v>293</v>
      </c>
      <c r="AK14" s="117" t="s">
        <v>293</v>
      </c>
    </row>
    <row r="15" spans="1:37" ht="101.25">
      <c r="A15" s="8"/>
      <c r="B15" s="127" t="s">
        <v>275</v>
      </c>
      <c r="C15" s="392"/>
      <c r="D15" s="394"/>
      <c r="E15" s="82"/>
      <c r="F15" s="110" t="s">
        <v>12</v>
      </c>
      <c r="G15" s="20" t="s">
        <v>445</v>
      </c>
      <c r="H15" s="21" t="s">
        <v>445</v>
      </c>
      <c r="I15" s="25" t="s">
        <v>82</v>
      </c>
      <c r="J15" s="25" t="s">
        <v>83</v>
      </c>
      <c r="K15" s="25" t="s">
        <v>291</v>
      </c>
      <c r="L15" s="25" t="s">
        <v>451</v>
      </c>
      <c r="M15" s="117" t="s">
        <v>293</v>
      </c>
      <c r="N15" s="25" t="s">
        <v>449</v>
      </c>
      <c r="O15" s="25" t="s">
        <v>11</v>
      </c>
      <c r="P15" s="25" t="s">
        <v>240</v>
      </c>
      <c r="Q15" s="25" t="s">
        <v>292</v>
      </c>
      <c r="R15" s="120" t="s">
        <v>447</v>
      </c>
      <c r="S15" s="78"/>
      <c r="T15" s="110" t="s">
        <v>12</v>
      </c>
      <c r="U15" s="20" t="s">
        <v>445</v>
      </c>
      <c r="V15" s="21" t="s">
        <v>445</v>
      </c>
      <c r="W15" s="25" t="s">
        <v>82</v>
      </c>
      <c r="X15" s="25" t="s">
        <v>83</v>
      </c>
      <c r="Y15" s="25" t="s">
        <v>291</v>
      </c>
      <c r="Z15" s="25" t="s">
        <v>451</v>
      </c>
      <c r="AA15" s="25" t="s">
        <v>293</v>
      </c>
      <c r="AB15" s="26" t="s">
        <v>449</v>
      </c>
      <c r="AC15" s="25" t="s">
        <v>296</v>
      </c>
      <c r="AD15" s="113" t="s">
        <v>447</v>
      </c>
      <c r="AE15" s="78"/>
      <c r="AF15" s="114" t="s">
        <v>293</v>
      </c>
      <c r="AG15" s="115" t="s">
        <v>293</v>
      </c>
      <c r="AH15" s="116" t="s">
        <v>293</v>
      </c>
      <c r="AI15" s="117" t="s">
        <v>293</v>
      </c>
      <c r="AJ15" s="117" t="s">
        <v>293</v>
      </c>
      <c r="AK15" s="117" t="s">
        <v>293</v>
      </c>
    </row>
    <row r="16" spans="1:37" ht="121.5">
      <c r="A16" s="8"/>
      <c r="B16" s="127" t="s">
        <v>438</v>
      </c>
      <c r="C16" s="392"/>
      <c r="D16" s="394"/>
      <c r="E16" s="82"/>
      <c r="F16" s="110" t="s">
        <v>13</v>
      </c>
      <c r="G16" s="20" t="s">
        <v>445</v>
      </c>
      <c r="H16" s="21" t="s">
        <v>445</v>
      </c>
      <c r="I16" s="25" t="s">
        <v>82</v>
      </c>
      <c r="J16" s="25" t="s">
        <v>85</v>
      </c>
      <c r="K16" s="25" t="s">
        <v>291</v>
      </c>
      <c r="L16" s="25" t="s">
        <v>451</v>
      </c>
      <c r="M16" s="117" t="s">
        <v>293</v>
      </c>
      <c r="N16" s="25" t="s">
        <v>449</v>
      </c>
      <c r="O16" s="25" t="s">
        <v>14</v>
      </c>
      <c r="P16" s="25" t="s">
        <v>15</v>
      </c>
      <c r="Q16" s="25" t="s">
        <v>292</v>
      </c>
      <c r="R16" s="120" t="s">
        <v>447</v>
      </c>
      <c r="S16" s="78"/>
      <c r="T16" s="110" t="s">
        <v>16</v>
      </c>
      <c r="U16" s="20" t="s">
        <v>445</v>
      </c>
      <c r="V16" s="21" t="s">
        <v>445</v>
      </c>
      <c r="W16" s="25" t="s">
        <v>82</v>
      </c>
      <c r="X16" s="25" t="s">
        <v>84</v>
      </c>
      <c r="Y16" s="25" t="s">
        <v>291</v>
      </c>
      <c r="Z16" s="25" t="s">
        <v>451</v>
      </c>
      <c r="AA16" s="25" t="s">
        <v>293</v>
      </c>
      <c r="AB16" s="26" t="s">
        <v>449</v>
      </c>
      <c r="AC16" s="25" t="s">
        <v>296</v>
      </c>
      <c r="AD16" s="113" t="s">
        <v>447</v>
      </c>
      <c r="AE16" s="78"/>
      <c r="AF16" s="114" t="s">
        <v>293</v>
      </c>
      <c r="AG16" s="115" t="s">
        <v>293</v>
      </c>
      <c r="AH16" s="116" t="s">
        <v>293</v>
      </c>
      <c r="AI16" s="117" t="s">
        <v>293</v>
      </c>
      <c r="AJ16" s="117" t="s">
        <v>293</v>
      </c>
      <c r="AK16" s="117" t="s">
        <v>293</v>
      </c>
    </row>
    <row r="17" spans="1:37" ht="141.75">
      <c r="A17" s="8" t="s">
        <v>452</v>
      </c>
      <c r="B17" s="127" t="s">
        <v>444</v>
      </c>
      <c r="C17" s="392"/>
      <c r="D17" s="394"/>
      <c r="E17" s="82"/>
      <c r="F17" s="121"/>
      <c r="G17" s="122"/>
      <c r="H17" s="123"/>
      <c r="I17" s="78"/>
      <c r="J17" s="78"/>
      <c r="K17" s="78"/>
      <c r="L17" s="78"/>
      <c r="M17" s="78"/>
      <c r="N17" s="78"/>
      <c r="O17" s="78"/>
      <c r="P17" s="78"/>
      <c r="Q17" s="78"/>
      <c r="R17" s="124"/>
      <c r="S17" s="78"/>
      <c r="T17" s="48"/>
      <c r="U17" s="122"/>
      <c r="V17" s="123"/>
      <c r="W17" s="78"/>
      <c r="X17" s="78"/>
      <c r="Y17" s="78"/>
      <c r="Z17" s="78"/>
      <c r="AA17" s="78"/>
      <c r="AB17" s="125"/>
      <c r="AC17" s="78"/>
      <c r="AD17" s="126"/>
      <c r="AE17" s="78"/>
      <c r="AF17" s="78"/>
      <c r="AG17" s="122"/>
      <c r="AH17" s="123"/>
      <c r="AI17" s="78"/>
      <c r="AJ17" s="78"/>
      <c r="AK17" s="78"/>
    </row>
    <row r="18" spans="1:37" ht="180" customHeight="1">
      <c r="A18" s="22"/>
      <c r="B18" s="29" t="s">
        <v>439</v>
      </c>
      <c r="C18" s="392"/>
      <c r="D18" s="394"/>
      <c r="E18" s="82"/>
      <c r="F18" s="118" t="s">
        <v>269</v>
      </c>
      <c r="G18" s="130">
        <v>-2.7E-2</v>
      </c>
      <c r="H18" s="131">
        <v>2158</v>
      </c>
      <c r="I18" s="132" t="s">
        <v>289</v>
      </c>
      <c r="J18" s="132" t="s">
        <v>290</v>
      </c>
      <c r="K18" s="132" t="s">
        <v>291</v>
      </c>
      <c r="L18" s="132" t="s">
        <v>290</v>
      </c>
      <c r="M18" s="133" t="s">
        <v>297</v>
      </c>
      <c r="N18" s="132">
        <v>387.8</v>
      </c>
      <c r="O18" s="132" t="s">
        <v>290</v>
      </c>
      <c r="P18" s="133" t="s">
        <v>241</v>
      </c>
      <c r="Q18" s="133" t="s">
        <v>292</v>
      </c>
      <c r="R18" s="134">
        <v>22500000</v>
      </c>
      <c r="S18" s="36"/>
      <c r="T18" s="135" t="s">
        <v>270</v>
      </c>
      <c r="U18" s="130">
        <v>-6.3899999999999998E-2</v>
      </c>
      <c r="V18" s="136">
        <v>5682</v>
      </c>
      <c r="W18" s="133" t="s">
        <v>289</v>
      </c>
      <c r="X18" s="133" t="s">
        <v>290</v>
      </c>
      <c r="Y18" s="133" t="s">
        <v>291</v>
      </c>
      <c r="Z18" s="133" t="s">
        <v>290</v>
      </c>
      <c r="AA18" s="133" t="s">
        <v>297</v>
      </c>
      <c r="AB18" s="134">
        <v>919.2</v>
      </c>
      <c r="AC18" s="133" t="s">
        <v>296</v>
      </c>
      <c r="AD18" s="137">
        <v>25524000</v>
      </c>
      <c r="AE18" s="138"/>
      <c r="AF18" s="27" t="s">
        <v>288</v>
      </c>
      <c r="AG18" s="139">
        <v>-2.8E-3</v>
      </c>
      <c r="AH18" s="140">
        <v>247</v>
      </c>
      <c r="AI18" s="141" t="s">
        <v>289</v>
      </c>
      <c r="AJ18" s="141" t="s">
        <v>290</v>
      </c>
      <c r="AK18" s="141" t="s">
        <v>285</v>
      </c>
    </row>
    <row r="19" spans="1:37" ht="40.5" customHeight="1">
      <c r="A19" s="142"/>
      <c r="B19" s="143" t="s">
        <v>440</v>
      </c>
      <c r="C19" s="404"/>
      <c r="D19" s="406"/>
      <c r="E19" s="82"/>
      <c r="F19" s="144" t="s">
        <v>295</v>
      </c>
      <c r="G19" s="145" t="s">
        <v>293</v>
      </c>
      <c r="H19" s="146" t="s">
        <v>293</v>
      </c>
      <c r="I19" s="147" t="s">
        <v>293</v>
      </c>
      <c r="J19" s="147" t="s">
        <v>293</v>
      </c>
      <c r="K19" s="147" t="s">
        <v>293</v>
      </c>
      <c r="L19" s="147" t="s">
        <v>293</v>
      </c>
      <c r="M19" s="147" t="s">
        <v>293</v>
      </c>
      <c r="N19" s="147" t="s">
        <v>293</v>
      </c>
      <c r="O19" s="147" t="s">
        <v>293</v>
      </c>
      <c r="P19" s="148" t="s">
        <v>293</v>
      </c>
      <c r="Q19" s="148" t="s">
        <v>293</v>
      </c>
      <c r="R19" s="149" t="s">
        <v>293</v>
      </c>
      <c r="S19" s="150"/>
      <c r="T19" s="151" t="s">
        <v>456</v>
      </c>
      <c r="U19" s="20">
        <v>-5.8000000000000003E-2</v>
      </c>
      <c r="V19" s="21">
        <v>5161</v>
      </c>
      <c r="W19" s="133" t="s">
        <v>289</v>
      </c>
      <c r="X19" s="133" t="s">
        <v>458</v>
      </c>
      <c r="Y19" s="133" t="s">
        <v>291</v>
      </c>
      <c r="Z19" s="133" t="s">
        <v>457</v>
      </c>
      <c r="AA19" s="133" t="s">
        <v>297</v>
      </c>
      <c r="AB19" s="26">
        <v>802</v>
      </c>
      <c r="AC19" s="133" t="s">
        <v>296</v>
      </c>
      <c r="AD19" s="152">
        <v>20000000</v>
      </c>
      <c r="AE19" s="153"/>
      <c r="AF19" s="114" t="s">
        <v>293</v>
      </c>
      <c r="AG19" s="115" t="s">
        <v>293</v>
      </c>
      <c r="AH19" s="116" t="s">
        <v>293</v>
      </c>
      <c r="AI19" s="117" t="s">
        <v>293</v>
      </c>
      <c r="AJ19" s="117" t="s">
        <v>293</v>
      </c>
      <c r="AK19" s="117" t="s">
        <v>293</v>
      </c>
    </row>
    <row r="20" spans="1:37" ht="64.5" customHeight="1">
      <c r="A20" s="142"/>
      <c r="B20" s="143" t="s">
        <v>441</v>
      </c>
      <c r="C20" s="404"/>
      <c r="D20" s="406"/>
      <c r="E20" s="82"/>
      <c r="F20" s="154" t="s">
        <v>299</v>
      </c>
      <c r="G20" s="145" t="s">
        <v>293</v>
      </c>
      <c r="H20" s="146" t="s">
        <v>293</v>
      </c>
      <c r="I20" s="147" t="s">
        <v>293</v>
      </c>
      <c r="J20" s="147" t="s">
        <v>293</v>
      </c>
      <c r="K20" s="147" t="s">
        <v>293</v>
      </c>
      <c r="L20" s="147" t="s">
        <v>293</v>
      </c>
      <c r="M20" s="147" t="s">
        <v>293</v>
      </c>
      <c r="N20" s="147" t="s">
        <v>293</v>
      </c>
      <c r="O20" s="147" t="s">
        <v>293</v>
      </c>
      <c r="P20" s="148" t="s">
        <v>293</v>
      </c>
      <c r="Q20" s="148" t="s">
        <v>293</v>
      </c>
      <c r="R20" s="149" t="s">
        <v>293</v>
      </c>
      <c r="S20" s="150"/>
      <c r="T20" s="23" t="s">
        <v>459</v>
      </c>
      <c r="U20" s="20">
        <v>-1.1599999999999999E-2</v>
      </c>
      <c r="V20" s="21">
        <v>1031</v>
      </c>
      <c r="W20" s="133" t="s">
        <v>289</v>
      </c>
      <c r="X20" s="133" t="s">
        <v>458</v>
      </c>
      <c r="Y20" s="133" t="s">
        <v>291</v>
      </c>
      <c r="Z20" s="133" t="s">
        <v>457</v>
      </c>
      <c r="AA20" s="133" t="s">
        <v>297</v>
      </c>
      <c r="AB20" s="26">
        <v>160</v>
      </c>
      <c r="AC20" s="133" t="s">
        <v>296</v>
      </c>
      <c r="AD20" s="152">
        <v>190000</v>
      </c>
      <c r="AE20" s="153"/>
      <c r="AF20" s="114" t="s">
        <v>293</v>
      </c>
      <c r="AG20" s="115" t="s">
        <v>293</v>
      </c>
      <c r="AH20" s="116" t="s">
        <v>293</v>
      </c>
      <c r="AI20" s="117" t="s">
        <v>293</v>
      </c>
      <c r="AJ20" s="117" t="s">
        <v>293</v>
      </c>
      <c r="AK20" s="117" t="s">
        <v>293</v>
      </c>
    </row>
    <row r="21" spans="1:37" ht="21.75" customHeight="1">
      <c r="A21" s="155" t="s">
        <v>462</v>
      </c>
      <c r="B21" s="155" t="s">
        <v>101</v>
      </c>
      <c r="C21" s="414">
        <f>H30+H33+H37+H36+H35+V30+V33+V35+V37+V36+AH35</f>
        <v>210022</v>
      </c>
      <c r="D21" s="417">
        <f>G30+G33+G35+G37+G36+U37+U35+U36+U33+U30+AG35</f>
        <v>-0.20859999999999998</v>
      </c>
      <c r="E21" s="156"/>
      <c r="F21" s="83"/>
      <c r="G21" s="84"/>
      <c r="H21" s="157"/>
      <c r="I21" s="158"/>
      <c r="J21" s="159"/>
      <c r="K21" s="159"/>
      <c r="L21" s="159"/>
      <c r="M21" s="159"/>
      <c r="N21" s="86"/>
      <c r="O21" s="86"/>
      <c r="P21" s="86"/>
      <c r="Q21" s="86"/>
      <c r="R21" s="160"/>
      <c r="S21" s="88"/>
      <c r="T21" s="89"/>
      <c r="U21" s="84"/>
      <c r="V21" s="90"/>
      <c r="W21" s="91"/>
      <c r="X21" s="91"/>
      <c r="Y21" s="91"/>
      <c r="Z21" s="92"/>
      <c r="AA21" s="92"/>
      <c r="AB21" s="93"/>
      <c r="AC21" s="94"/>
      <c r="AD21" s="95">
        <f>AD30+AD33+AD35+AD36+AD37</f>
        <v>362058883</v>
      </c>
      <c r="AE21" s="96"/>
      <c r="AF21" s="94"/>
      <c r="AG21" s="97"/>
      <c r="AH21" s="98"/>
      <c r="AI21" s="99"/>
      <c r="AJ21" s="94"/>
      <c r="AK21" s="99"/>
    </row>
    <row r="22" spans="1:37" ht="20.25">
      <c r="A22" s="161" t="s">
        <v>460</v>
      </c>
      <c r="B22" s="162" t="s">
        <v>102</v>
      </c>
      <c r="C22" s="415"/>
      <c r="D22" s="394"/>
      <c r="E22" s="156"/>
      <c r="F22" s="102"/>
      <c r="G22" s="103"/>
      <c r="H22" s="104"/>
      <c r="I22" s="105"/>
      <c r="J22" s="105"/>
      <c r="K22" s="105"/>
      <c r="L22" s="105"/>
      <c r="M22" s="105"/>
      <c r="N22" s="105"/>
      <c r="O22" s="105"/>
      <c r="P22" s="105"/>
      <c r="Q22" s="105"/>
      <c r="R22" s="163"/>
      <c r="S22" s="105"/>
      <c r="T22" s="107"/>
      <c r="U22" s="103"/>
      <c r="V22" s="104"/>
      <c r="W22" s="105"/>
      <c r="X22" s="105"/>
      <c r="Y22" s="105"/>
      <c r="Z22" s="105"/>
      <c r="AA22" s="105"/>
      <c r="AB22" s="108"/>
      <c r="AC22" s="105"/>
      <c r="AD22" s="109"/>
      <c r="AE22" s="105"/>
      <c r="AF22" s="105"/>
      <c r="AG22" s="103"/>
      <c r="AH22" s="104"/>
      <c r="AI22" s="105"/>
      <c r="AJ22" s="105"/>
      <c r="AK22" s="105"/>
    </row>
    <row r="23" spans="1:37" ht="151.5" customHeight="1">
      <c r="A23" s="8"/>
      <c r="B23" s="28" t="s">
        <v>103</v>
      </c>
      <c r="C23" s="415"/>
      <c r="D23" s="394"/>
      <c r="E23" s="156"/>
      <c r="F23" s="110" t="s">
        <v>86</v>
      </c>
      <c r="G23" s="20" t="s">
        <v>469</v>
      </c>
      <c r="H23" s="21" t="s">
        <v>469</v>
      </c>
      <c r="I23" s="132" t="s">
        <v>289</v>
      </c>
      <c r="J23" s="25" t="s">
        <v>54</v>
      </c>
      <c r="K23" s="25" t="s">
        <v>291</v>
      </c>
      <c r="L23" s="25" t="s">
        <v>451</v>
      </c>
      <c r="M23" s="117" t="s">
        <v>293</v>
      </c>
      <c r="N23" s="25" t="s">
        <v>470</v>
      </c>
      <c r="O23" s="25" t="s">
        <v>54</v>
      </c>
      <c r="P23" s="25" t="s">
        <v>573</v>
      </c>
      <c r="Q23" s="25" t="s">
        <v>292</v>
      </c>
      <c r="R23" s="120" t="s">
        <v>447</v>
      </c>
      <c r="S23" s="78"/>
      <c r="T23" s="110" t="s">
        <v>463</v>
      </c>
      <c r="U23" s="20" t="s">
        <v>469</v>
      </c>
      <c r="V23" s="21" t="s">
        <v>469</v>
      </c>
      <c r="W23" s="133" t="s">
        <v>289</v>
      </c>
      <c r="X23" s="25" t="s">
        <v>54</v>
      </c>
      <c r="Y23" s="25" t="s">
        <v>291</v>
      </c>
      <c r="Z23" s="25" t="s">
        <v>451</v>
      </c>
      <c r="AA23" s="117" t="s">
        <v>293</v>
      </c>
      <c r="AB23" s="26" t="s">
        <v>470</v>
      </c>
      <c r="AC23" s="25" t="s">
        <v>296</v>
      </c>
      <c r="AD23" s="113" t="s">
        <v>447</v>
      </c>
      <c r="AE23" s="78"/>
      <c r="AF23" s="114" t="s">
        <v>293</v>
      </c>
      <c r="AG23" s="115" t="s">
        <v>293</v>
      </c>
      <c r="AH23" s="116" t="s">
        <v>293</v>
      </c>
      <c r="AI23" s="117" t="s">
        <v>293</v>
      </c>
      <c r="AJ23" s="117" t="s">
        <v>293</v>
      </c>
      <c r="AK23" s="117" t="s">
        <v>293</v>
      </c>
    </row>
    <row r="24" spans="1:37" ht="112.5" customHeight="1">
      <c r="A24" s="8"/>
      <c r="B24" s="28" t="s">
        <v>276</v>
      </c>
      <c r="C24" s="415"/>
      <c r="D24" s="394"/>
      <c r="E24" s="156"/>
      <c r="F24" s="110" t="s">
        <v>464</v>
      </c>
      <c r="G24" s="20" t="s">
        <v>469</v>
      </c>
      <c r="H24" s="21" t="s">
        <v>469</v>
      </c>
      <c r="I24" s="132" t="s">
        <v>289</v>
      </c>
      <c r="J24" s="25" t="s">
        <v>18</v>
      </c>
      <c r="K24" s="25" t="s">
        <v>291</v>
      </c>
      <c r="L24" s="25" t="s">
        <v>451</v>
      </c>
      <c r="M24" s="117" t="s">
        <v>293</v>
      </c>
      <c r="N24" s="25" t="s">
        <v>471</v>
      </c>
      <c r="O24" s="25" t="s">
        <v>17</v>
      </c>
      <c r="P24" s="25" t="s">
        <v>573</v>
      </c>
      <c r="Q24" s="25" t="s">
        <v>292</v>
      </c>
      <c r="R24" s="120" t="s">
        <v>447</v>
      </c>
      <c r="S24" s="78"/>
      <c r="T24" s="110" t="s">
        <v>464</v>
      </c>
      <c r="U24" s="20" t="s">
        <v>469</v>
      </c>
      <c r="V24" s="21" t="s">
        <v>469</v>
      </c>
      <c r="W24" s="133" t="s">
        <v>289</v>
      </c>
      <c r="X24" s="25" t="s">
        <v>18</v>
      </c>
      <c r="Y24" s="25" t="s">
        <v>291</v>
      </c>
      <c r="Z24" s="25" t="s">
        <v>451</v>
      </c>
      <c r="AA24" s="117" t="s">
        <v>293</v>
      </c>
      <c r="AB24" s="26" t="s">
        <v>471</v>
      </c>
      <c r="AC24" s="25" t="s">
        <v>296</v>
      </c>
      <c r="AD24" s="113" t="s">
        <v>447</v>
      </c>
      <c r="AE24" s="25"/>
      <c r="AF24" s="114" t="s">
        <v>293</v>
      </c>
      <c r="AG24" s="115" t="s">
        <v>293</v>
      </c>
      <c r="AH24" s="116" t="s">
        <v>293</v>
      </c>
      <c r="AI24" s="117" t="s">
        <v>293</v>
      </c>
      <c r="AJ24" s="117" t="s">
        <v>293</v>
      </c>
      <c r="AK24" s="117" t="s">
        <v>293</v>
      </c>
    </row>
    <row r="25" spans="1:37" ht="115.5" customHeight="1">
      <c r="A25" s="8"/>
      <c r="B25" s="28" t="s">
        <v>466</v>
      </c>
      <c r="C25" s="415"/>
      <c r="D25" s="394"/>
      <c r="E25" s="156"/>
      <c r="F25" s="110" t="s">
        <v>465</v>
      </c>
      <c r="G25" s="20" t="s">
        <v>469</v>
      </c>
      <c r="H25" s="21" t="s">
        <v>469</v>
      </c>
      <c r="I25" s="132" t="s">
        <v>289</v>
      </c>
      <c r="J25" s="25" t="s">
        <v>19</v>
      </c>
      <c r="K25" s="25" t="s">
        <v>291</v>
      </c>
      <c r="L25" s="25" t="s">
        <v>451</v>
      </c>
      <c r="M25" s="117" t="s">
        <v>293</v>
      </c>
      <c r="N25" s="25" t="s">
        <v>470</v>
      </c>
      <c r="O25" s="25" t="s">
        <v>17</v>
      </c>
      <c r="P25" s="25" t="s">
        <v>573</v>
      </c>
      <c r="Q25" s="25" t="s">
        <v>292</v>
      </c>
      <c r="R25" s="120" t="s">
        <v>447</v>
      </c>
      <c r="S25" s="78"/>
      <c r="T25" s="110" t="s">
        <v>465</v>
      </c>
      <c r="U25" s="20" t="s">
        <v>469</v>
      </c>
      <c r="V25" s="21" t="s">
        <v>469</v>
      </c>
      <c r="W25" s="133" t="s">
        <v>289</v>
      </c>
      <c r="X25" s="25" t="s">
        <v>17</v>
      </c>
      <c r="Y25" s="25" t="s">
        <v>291</v>
      </c>
      <c r="Z25" s="25" t="s">
        <v>451</v>
      </c>
      <c r="AA25" s="117" t="s">
        <v>293</v>
      </c>
      <c r="AB25" s="26" t="s">
        <v>470</v>
      </c>
      <c r="AC25" s="25" t="s">
        <v>296</v>
      </c>
      <c r="AD25" s="113" t="s">
        <v>447</v>
      </c>
      <c r="AE25" s="78"/>
      <c r="AF25" s="114" t="s">
        <v>293</v>
      </c>
      <c r="AG25" s="115" t="s">
        <v>293</v>
      </c>
      <c r="AH25" s="116" t="s">
        <v>293</v>
      </c>
      <c r="AI25" s="117" t="s">
        <v>293</v>
      </c>
      <c r="AJ25" s="117" t="s">
        <v>293</v>
      </c>
      <c r="AK25" s="117" t="s">
        <v>293</v>
      </c>
    </row>
    <row r="26" spans="1:37" ht="101.25">
      <c r="A26" s="8"/>
      <c r="B26" s="28" t="s">
        <v>467</v>
      </c>
      <c r="C26" s="415"/>
      <c r="D26" s="394"/>
      <c r="E26" s="156"/>
      <c r="F26" s="110" t="s">
        <v>53</v>
      </c>
      <c r="G26" s="20" t="s">
        <v>469</v>
      </c>
      <c r="H26" s="21" t="s">
        <v>469</v>
      </c>
      <c r="I26" s="132" t="s">
        <v>289</v>
      </c>
      <c r="J26" s="25" t="s">
        <v>18</v>
      </c>
      <c r="K26" s="25" t="s">
        <v>291</v>
      </c>
      <c r="L26" s="25" t="s">
        <v>451</v>
      </c>
      <c r="M26" s="117" t="s">
        <v>293</v>
      </c>
      <c r="N26" s="25" t="s">
        <v>471</v>
      </c>
      <c r="O26" s="25" t="s">
        <v>17</v>
      </c>
      <c r="P26" s="25" t="s">
        <v>573</v>
      </c>
      <c r="Q26" s="25" t="s">
        <v>292</v>
      </c>
      <c r="R26" s="120" t="s">
        <v>447</v>
      </c>
      <c r="S26" s="78"/>
      <c r="T26" s="110" t="s">
        <v>53</v>
      </c>
      <c r="U26" s="20" t="s">
        <v>469</v>
      </c>
      <c r="V26" s="21" t="s">
        <v>469</v>
      </c>
      <c r="W26" s="133" t="s">
        <v>289</v>
      </c>
      <c r="X26" s="25" t="s">
        <v>17</v>
      </c>
      <c r="Y26" s="25" t="s">
        <v>291</v>
      </c>
      <c r="Z26" s="25" t="s">
        <v>451</v>
      </c>
      <c r="AA26" s="117" t="s">
        <v>293</v>
      </c>
      <c r="AB26" s="26" t="s">
        <v>471</v>
      </c>
      <c r="AC26" s="25" t="s">
        <v>296</v>
      </c>
      <c r="AD26" s="113" t="s">
        <v>447</v>
      </c>
      <c r="AE26" s="78"/>
      <c r="AF26" s="114" t="s">
        <v>293</v>
      </c>
      <c r="AG26" s="115" t="s">
        <v>293</v>
      </c>
      <c r="AH26" s="116" t="s">
        <v>293</v>
      </c>
      <c r="AI26" s="117" t="s">
        <v>293</v>
      </c>
      <c r="AJ26" s="117" t="s">
        <v>293</v>
      </c>
      <c r="AK26" s="117" t="s">
        <v>293</v>
      </c>
    </row>
    <row r="27" spans="1:37" ht="81">
      <c r="A27" s="8" t="s">
        <v>461</v>
      </c>
      <c r="B27" s="30" t="s">
        <v>104</v>
      </c>
      <c r="C27" s="415"/>
      <c r="D27" s="394"/>
      <c r="E27" s="82"/>
      <c r="F27" s="121"/>
      <c r="G27" s="122"/>
      <c r="H27" s="123"/>
      <c r="I27" s="78"/>
      <c r="J27" s="78"/>
      <c r="K27" s="78"/>
      <c r="L27" s="78"/>
      <c r="M27" s="78"/>
      <c r="N27" s="78"/>
      <c r="O27" s="78"/>
      <c r="P27" s="78"/>
      <c r="Q27" s="78"/>
      <c r="R27" s="124"/>
      <c r="S27" s="78"/>
      <c r="T27" s="48"/>
      <c r="U27" s="122"/>
      <c r="V27" s="123"/>
      <c r="W27" s="78"/>
      <c r="X27" s="78"/>
      <c r="Y27" s="78"/>
      <c r="Z27" s="78"/>
      <c r="AA27" s="78"/>
      <c r="AB27" s="125"/>
      <c r="AC27" s="78"/>
      <c r="AD27" s="126"/>
      <c r="AE27" s="78"/>
      <c r="AF27" s="78"/>
      <c r="AG27" s="122"/>
      <c r="AH27" s="123"/>
      <c r="AI27" s="78"/>
      <c r="AJ27" s="78"/>
      <c r="AK27" s="78"/>
    </row>
    <row r="28" spans="1:37" ht="101.25" customHeight="1">
      <c r="A28" s="24"/>
      <c r="B28" s="28" t="s">
        <v>208</v>
      </c>
      <c r="C28" s="415"/>
      <c r="D28" s="394"/>
      <c r="E28" s="82"/>
      <c r="F28" s="110" t="s">
        <v>472</v>
      </c>
      <c r="G28" s="20" t="s">
        <v>469</v>
      </c>
      <c r="H28" s="21" t="s">
        <v>469</v>
      </c>
      <c r="I28" s="132" t="s">
        <v>289</v>
      </c>
      <c r="J28" s="25" t="s">
        <v>20</v>
      </c>
      <c r="K28" s="25" t="s">
        <v>291</v>
      </c>
      <c r="L28" s="25" t="s">
        <v>21</v>
      </c>
      <c r="M28" s="117" t="s">
        <v>293</v>
      </c>
      <c r="N28" s="25" t="s">
        <v>471</v>
      </c>
      <c r="O28" s="25" t="s">
        <v>20</v>
      </c>
      <c r="P28" s="25" t="s">
        <v>242</v>
      </c>
      <c r="Q28" s="25" t="s">
        <v>292</v>
      </c>
      <c r="R28" s="120" t="s">
        <v>447</v>
      </c>
      <c r="S28" s="78"/>
      <c r="T28" s="110" t="s">
        <v>472</v>
      </c>
      <c r="U28" s="20" t="s">
        <v>469</v>
      </c>
      <c r="V28" s="21" t="s">
        <v>469</v>
      </c>
      <c r="W28" s="133" t="s">
        <v>289</v>
      </c>
      <c r="X28" s="25" t="s">
        <v>20</v>
      </c>
      <c r="Y28" s="25" t="s">
        <v>291</v>
      </c>
      <c r="Z28" s="25" t="s">
        <v>22</v>
      </c>
      <c r="AA28" s="117" t="s">
        <v>293</v>
      </c>
      <c r="AB28" s="26" t="s">
        <v>471</v>
      </c>
      <c r="AC28" s="25" t="s">
        <v>296</v>
      </c>
      <c r="AD28" s="113" t="s">
        <v>447</v>
      </c>
      <c r="AE28" s="78"/>
      <c r="AF28" s="114" t="s">
        <v>293</v>
      </c>
      <c r="AG28" s="115" t="s">
        <v>293</v>
      </c>
      <c r="AH28" s="116" t="s">
        <v>293</v>
      </c>
      <c r="AI28" s="117" t="s">
        <v>293</v>
      </c>
      <c r="AJ28" s="117" t="s">
        <v>293</v>
      </c>
      <c r="AK28" s="117" t="s">
        <v>293</v>
      </c>
    </row>
    <row r="29" spans="1:37" ht="40.5">
      <c r="A29" s="8" t="s">
        <v>473</v>
      </c>
      <c r="B29" s="30" t="s">
        <v>105</v>
      </c>
      <c r="C29" s="415"/>
      <c r="D29" s="394"/>
      <c r="E29" s="82"/>
      <c r="F29" s="121"/>
      <c r="G29" s="122"/>
      <c r="H29" s="123"/>
      <c r="I29" s="78"/>
      <c r="J29" s="78"/>
      <c r="K29" s="78"/>
      <c r="L29" s="78"/>
      <c r="M29" s="78"/>
      <c r="N29" s="78"/>
      <c r="O29" s="78"/>
      <c r="P29" s="78"/>
      <c r="Q29" s="78"/>
      <c r="R29" s="124"/>
      <c r="S29" s="78"/>
      <c r="T29" s="48"/>
      <c r="U29" s="122"/>
      <c r="V29" s="123"/>
      <c r="W29" s="78"/>
      <c r="X29" s="78"/>
      <c r="Y29" s="78"/>
      <c r="Z29" s="78"/>
      <c r="AA29" s="78"/>
      <c r="AB29" s="125"/>
      <c r="AC29" s="78"/>
      <c r="AD29" s="126"/>
      <c r="AE29" s="78"/>
      <c r="AF29" s="78"/>
      <c r="AG29" s="122"/>
      <c r="AH29" s="123"/>
      <c r="AI29" s="78"/>
      <c r="AJ29" s="78"/>
      <c r="AK29" s="78"/>
    </row>
    <row r="30" spans="1:37" ht="178.5" customHeight="1">
      <c r="A30" s="22"/>
      <c r="B30" s="28" t="s">
        <v>282</v>
      </c>
      <c r="C30" s="415"/>
      <c r="D30" s="394"/>
      <c r="E30" s="82"/>
      <c r="F30" s="110" t="s">
        <v>271</v>
      </c>
      <c r="G30" s="130">
        <v>-2.8999999999999998E-3</v>
      </c>
      <c r="H30" s="131">
        <v>2944</v>
      </c>
      <c r="I30" s="132" t="s">
        <v>289</v>
      </c>
      <c r="J30" s="25" t="s">
        <v>87</v>
      </c>
      <c r="K30" s="25" t="s">
        <v>291</v>
      </c>
      <c r="L30" s="25" t="s">
        <v>474</v>
      </c>
      <c r="M30" s="117" t="s">
        <v>293</v>
      </c>
      <c r="N30" s="25">
        <v>465.9</v>
      </c>
      <c r="O30" s="25" t="s">
        <v>572</v>
      </c>
      <c r="P30" s="25" t="s">
        <v>243</v>
      </c>
      <c r="Q30" s="25" t="s">
        <v>292</v>
      </c>
      <c r="R30" s="134">
        <v>373288</v>
      </c>
      <c r="S30" s="78"/>
      <c r="T30" s="110" t="s">
        <v>272</v>
      </c>
      <c r="U30" s="130">
        <v>-4.3E-3</v>
      </c>
      <c r="V30" s="131">
        <v>4282</v>
      </c>
      <c r="W30" s="133" t="s">
        <v>289</v>
      </c>
      <c r="X30" s="25" t="s">
        <v>87</v>
      </c>
      <c r="Y30" s="25" t="s">
        <v>291</v>
      </c>
      <c r="Z30" s="25" t="s">
        <v>451</v>
      </c>
      <c r="AA30" s="117" t="s">
        <v>293</v>
      </c>
      <c r="AB30" s="26">
        <v>667.7</v>
      </c>
      <c r="AC30" s="25" t="s">
        <v>296</v>
      </c>
      <c r="AD30" s="164">
        <v>559928</v>
      </c>
      <c r="AE30" s="78"/>
      <c r="AF30" s="114" t="s">
        <v>293</v>
      </c>
      <c r="AG30" s="115" t="s">
        <v>293</v>
      </c>
      <c r="AH30" s="116" t="s">
        <v>293</v>
      </c>
      <c r="AI30" s="117" t="s">
        <v>293</v>
      </c>
      <c r="AJ30" s="117" t="s">
        <v>293</v>
      </c>
      <c r="AK30" s="117" t="s">
        <v>293</v>
      </c>
    </row>
    <row r="31" spans="1:37" ht="162" customHeight="1">
      <c r="A31" s="24"/>
      <c r="B31" s="28" t="s">
        <v>209</v>
      </c>
      <c r="C31" s="415"/>
      <c r="D31" s="394"/>
      <c r="E31" s="82"/>
      <c r="F31" s="110" t="s">
        <v>23</v>
      </c>
      <c r="G31" s="20" t="s">
        <v>469</v>
      </c>
      <c r="H31" s="21" t="s">
        <v>469</v>
      </c>
      <c r="I31" s="132" t="s">
        <v>289</v>
      </c>
      <c r="J31" s="25" t="s">
        <v>475</v>
      </c>
      <c r="K31" s="25" t="s">
        <v>291</v>
      </c>
      <c r="L31" s="25" t="s">
        <v>451</v>
      </c>
      <c r="M31" s="117" t="s">
        <v>293</v>
      </c>
      <c r="N31" s="25" t="s">
        <v>471</v>
      </c>
      <c r="O31" s="165" t="s">
        <v>476</v>
      </c>
      <c r="P31" s="25" t="s">
        <v>574</v>
      </c>
      <c r="Q31" s="25" t="s">
        <v>292</v>
      </c>
      <c r="R31" s="120" t="s">
        <v>447</v>
      </c>
      <c r="S31" s="78"/>
      <c r="T31" s="110" t="s">
        <v>23</v>
      </c>
      <c r="U31" s="20" t="s">
        <v>469</v>
      </c>
      <c r="V31" s="21" t="s">
        <v>469</v>
      </c>
      <c r="W31" s="133" t="s">
        <v>289</v>
      </c>
      <c r="X31" s="25" t="s">
        <v>475</v>
      </c>
      <c r="Y31" s="25" t="s">
        <v>291</v>
      </c>
      <c r="Z31" s="25" t="s">
        <v>451</v>
      </c>
      <c r="AA31" s="117" t="s">
        <v>293</v>
      </c>
      <c r="AB31" s="26" t="s">
        <v>471</v>
      </c>
      <c r="AC31" s="25" t="s">
        <v>296</v>
      </c>
      <c r="AD31" s="113" t="s">
        <v>447</v>
      </c>
      <c r="AE31" s="78"/>
      <c r="AF31" s="114" t="s">
        <v>293</v>
      </c>
      <c r="AG31" s="115" t="s">
        <v>293</v>
      </c>
      <c r="AH31" s="116" t="s">
        <v>293</v>
      </c>
      <c r="AI31" s="117" t="s">
        <v>293</v>
      </c>
      <c r="AJ31" s="117" t="s">
        <v>293</v>
      </c>
      <c r="AK31" s="117" t="s">
        <v>293</v>
      </c>
    </row>
    <row r="32" spans="1:37" ht="40.5">
      <c r="A32" s="8" t="s">
        <v>486</v>
      </c>
      <c r="B32" s="166" t="s">
        <v>106</v>
      </c>
      <c r="C32" s="415"/>
      <c r="D32" s="394"/>
      <c r="E32" s="82"/>
      <c r="F32" s="121"/>
      <c r="G32" s="122"/>
      <c r="H32" s="123"/>
      <c r="I32" s="78"/>
      <c r="J32" s="78"/>
      <c r="K32" s="78"/>
      <c r="L32" s="78"/>
      <c r="M32" s="78"/>
      <c r="N32" s="78"/>
      <c r="O32" s="78"/>
      <c r="P32" s="78"/>
      <c r="Q32" s="78"/>
      <c r="R32" s="124"/>
      <c r="S32" s="78"/>
      <c r="T32" s="48"/>
      <c r="U32" s="122"/>
      <c r="V32" s="123"/>
      <c r="W32" s="78"/>
      <c r="X32" s="78"/>
      <c r="Y32" s="78"/>
      <c r="Z32" s="78"/>
      <c r="AA32" s="78"/>
      <c r="AB32" s="125"/>
      <c r="AC32" s="78"/>
      <c r="AD32" s="126"/>
      <c r="AE32" s="78"/>
      <c r="AF32" s="78"/>
      <c r="AG32" s="122"/>
      <c r="AH32" s="123"/>
      <c r="AI32" s="78"/>
      <c r="AJ32" s="78"/>
      <c r="AK32" s="78"/>
    </row>
    <row r="33" spans="1:37" ht="168" customHeight="1">
      <c r="A33" s="24"/>
      <c r="B33" s="28" t="s">
        <v>210</v>
      </c>
      <c r="C33" s="415"/>
      <c r="D33" s="394"/>
      <c r="E33" s="82"/>
      <c r="F33" s="110" t="s">
        <v>273</v>
      </c>
      <c r="G33" s="130">
        <v>-3.2000000000000002E-3</v>
      </c>
      <c r="H33" s="131">
        <v>3200</v>
      </c>
      <c r="I33" s="132" t="s">
        <v>289</v>
      </c>
      <c r="J33" s="25" t="s">
        <v>482</v>
      </c>
      <c r="K33" s="25" t="s">
        <v>291</v>
      </c>
      <c r="L33" s="25" t="s">
        <v>451</v>
      </c>
      <c r="M33" s="25" t="s">
        <v>485</v>
      </c>
      <c r="N33" s="25">
        <v>9.6999999999999993</v>
      </c>
      <c r="O33" s="25" t="s">
        <v>481</v>
      </c>
      <c r="P33" s="25" t="s">
        <v>483</v>
      </c>
      <c r="Q33" s="25" t="s">
        <v>292</v>
      </c>
      <c r="R33" s="120">
        <v>450000</v>
      </c>
      <c r="S33" s="78"/>
      <c r="T33" s="110" t="s">
        <v>274</v>
      </c>
      <c r="U33" s="130">
        <v>-9.6799999999999997E-2</v>
      </c>
      <c r="V33" s="131">
        <v>97476</v>
      </c>
      <c r="W33" s="133" t="s">
        <v>289</v>
      </c>
      <c r="X33" s="25" t="s">
        <v>482</v>
      </c>
      <c r="Y33" s="25" t="s">
        <v>291</v>
      </c>
      <c r="Z33" s="25" t="s">
        <v>451</v>
      </c>
      <c r="AA33" s="25" t="s">
        <v>485</v>
      </c>
      <c r="AB33" s="26">
        <v>22737</v>
      </c>
      <c r="AC33" s="25" t="s">
        <v>296</v>
      </c>
      <c r="AD33" s="164">
        <v>700000</v>
      </c>
      <c r="AE33" s="78"/>
      <c r="AF33" s="114" t="s">
        <v>293</v>
      </c>
      <c r="AG33" s="115" t="s">
        <v>293</v>
      </c>
      <c r="AH33" s="116" t="s">
        <v>293</v>
      </c>
      <c r="AI33" s="117" t="s">
        <v>293</v>
      </c>
      <c r="AJ33" s="117" t="s">
        <v>293</v>
      </c>
      <c r="AK33" s="117" t="s">
        <v>293</v>
      </c>
    </row>
    <row r="34" spans="1:37" ht="90" customHeight="1">
      <c r="A34" s="8" t="s">
        <v>211</v>
      </c>
      <c r="B34" s="166" t="s">
        <v>212</v>
      </c>
      <c r="C34" s="415"/>
      <c r="D34" s="394"/>
      <c r="E34" s="82"/>
      <c r="F34" s="121"/>
      <c r="G34" s="122"/>
      <c r="H34" s="123"/>
      <c r="I34" s="78"/>
      <c r="J34" s="78"/>
      <c r="K34" s="78"/>
      <c r="L34" s="78"/>
      <c r="M34" s="78"/>
      <c r="N34" s="78"/>
      <c r="O34" s="78"/>
      <c r="P34" s="78"/>
      <c r="Q34" s="78"/>
      <c r="R34" s="124"/>
      <c r="S34" s="78"/>
      <c r="T34" s="48"/>
      <c r="U34" s="122"/>
      <c r="V34" s="123"/>
      <c r="W34" s="78"/>
      <c r="X34" s="78"/>
      <c r="Y34" s="78"/>
      <c r="Z34" s="78"/>
      <c r="AA34" s="78"/>
      <c r="AB34" s="125"/>
      <c r="AC34" s="78"/>
      <c r="AD34" s="126"/>
      <c r="AE34" s="78"/>
      <c r="AF34" s="78"/>
      <c r="AG34" s="122"/>
      <c r="AH34" s="123"/>
      <c r="AI34" s="78"/>
      <c r="AJ34" s="78"/>
      <c r="AK34" s="78"/>
    </row>
    <row r="35" spans="1:37" ht="409.6" customHeight="1">
      <c r="A35" s="24"/>
      <c r="B35" s="28" t="s">
        <v>213</v>
      </c>
      <c r="C35" s="415"/>
      <c r="D35" s="394"/>
      <c r="E35" s="82"/>
      <c r="F35" s="110" t="s">
        <v>580</v>
      </c>
      <c r="G35" s="130">
        <v>-5.8999999999999999E-3</v>
      </c>
      <c r="H35" s="131">
        <v>5931</v>
      </c>
      <c r="I35" s="132" t="s">
        <v>289</v>
      </c>
      <c r="J35" s="25" t="s">
        <v>88</v>
      </c>
      <c r="K35" s="25" t="s">
        <v>291</v>
      </c>
      <c r="L35" s="25" t="s">
        <v>489</v>
      </c>
      <c r="M35" s="25" t="s">
        <v>491</v>
      </c>
      <c r="N35" s="167">
        <v>2538</v>
      </c>
      <c r="O35" s="25" t="s">
        <v>468</v>
      </c>
      <c r="P35" s="25" t="s">
        <v>244</v>
      </c>
      <c r="Q35" s="25" t="s">
        <v>292</v>
      </c>
      <c r="R35" s="120">
        <v>25412475</v>
      </c>
      <c r="S35" s="78"/>
      <c r="T35" s="110" t="s">
        <v>581</v>
      </c>
      <c r="U35" s="130">
        <v>-1.37E-2</v>
      </c>
      <c r="V35" s="131">
        <v>13830</v>
      </c>
      <c r="W35" s="133" t="s">
        <v>289</v>
      </c>
      <c r="X35" s="25" t="s">
        <v>89</v>
      </c>
      <c r="Y35" s="25" t="s">
        <v>291</v>
      </c>
      <c r="Z35" s="25" t="s">
        <v>493</v>
      </c>
      <c r="AA35" s="25" t="s">
        <v>491</v>
      </c>
      <c r="AB35" s="26">
        <v>5600</v>
      </c>
      <c r="AC35" s="25" t="s">
        <v>296</v>
      </c>
      <c r="AD35" s="168">
        <v>59285275</v>
      </c>
      <c r="AE35" s="78"/>
      <c r="AF35" s="110" t="s">
        <v>487</v>
      </c>
      <c r="AG35" s="139">
        <v>-1.7100000000000001E-2</v>
      </c>
      <c r="AH35" s="140">
        <v>17208</v>
      </c>
      <c r="AI35" s="25" t="s">
        <v>490</v>
      </c>
      <c r="AJ35" s="25" t="s">
        <v>492</v>
      </c>
      <c r="AK35" s="25" t="s">
        <v>285</v>
      </c>
    </row>
    <row r="36" spans="1:37" ht="156" customHeight="1">
      <c r="A36" s="24"/>
      <c r="B36" s="28" t="s">
        <v>214</v>
      </c>
      <c r="C36" s="415"/>
      <c r="D36" s="394"/>
      <c r="E36" s="82"/>
      <c r="F36" s="28" t="s">
        <v>494</v>
      </c>
      <c r="G36" s="130">
        <v>-1.9400000000000001E-2</v>
      </c>
      <c r="H36" s="131">
        <v>19490</v>
      </c>
      <c r="I36" s="132" t="s">
        <v>289</v>
      </c>
      <c r="J36" s="25" t="s">
        <v>91</v>
      </c>
      <c r="K36" s="25" t="s">
        <v>291</v>
      </c>
      <c r="L36" s="25" t="s">
        <v>500</v>
      </c>
      <c r="M36" s="25" t="s">
        <v>491</v>
      </c>
      <c r="N36" s="167">
        <v>7901</v>
      </c>
      <c r="O36" s="25" t="s">
        <v>496</v>
      </c>
      <c r="P36" s="25" t="s">
        <v>497</v>
      </c>
      <c r="Q36" s="25" t="s">
        <v>292</v>
      </c>
      <c r="R36" s="169">
        <v>92872260</v>
      </c>
      <c r="S36" s="78"/>
      <c r="T36" s="28" t="s">
        <v>495</v>
      </c>
      <c r="U36" s="130">
        <v>-3.6299999999999999E-2</v>
      </c>
      <c r="V36" s="131">
        <v>36545</v>
      </c>
      <c r="W36" s="133" t="s">
        <v>289</v>
      </c>
      <c r="X36" s="25" t="s">
        <v>90</v>
      </c>
      <c r="Y36" s="25" t="s">
        <v>291</v>
      </c>
      <c r="Z36" s="25" t="s">
        <v>501</v>
      </c>
      <c r="AA36" s="25" t="s">
        <v>491</v>
      </c>
      <c r="AB36" s="26">
        <v>14816</v>
      </c>
      <c r="AC36" s="25" t="s">
        <v>296</v>
      </c>
      <c r="AD36" s="168">
        <v>174139680</v>
      </c>
      <c r="AE36" s="78"/>
      <c r="AF36" s="114" t="s">
        <v>293</v>
      </c>
      <c r="AG36" s="115" t="s">
        <v>293</v>
      </c>
      <c r="AH36" s="116" t="s">
        <v>293</v>
      </c>
      <c r="AI36" s="117" t="s">
        <v>293</v>
      </c>
      <c r="AJ36" s="117" t="s">
        <v>293</v>
      </c>
      <c r="AK36" s="117" t="s">
        <v>293</v>
      </c>
    </row>
    <row r="37" spans="1:37" ht="170.25" customHeight="1">
      <c r="A37" s="24"/>
      <c r="B37" s="28" t="s">
        <v>215</v>
      </c>
      <c r="C37" s="415"/>
      <c r="D37" s="394"/>
      <c r="E37" s="82"/>
      <c r="F37" s="28" t="s">
        <v>498</v>
      </c>
      <c r="G37" s="130">
        <v>-3.0000000000000001E-3</v>
      </c>
      <c r="H37" s="131">
        <v>3032</v>
      </c>
      <c r="I37" s="133" t="s">
        <v>289</v>
      </c>
      <c r="J37" s="25" t="s">
        <v>90</v>
      </c>
      <c r="K37" s="25" t="s">
        <v>291</v>
      </c>
      <c r="L37" s="25" t="s">
        <v>501</v>
      </c>
      <c r="M37" s="25" t="s">
        <v>491</v>
      </c>
      <c r="N37" s="167">
        <v>1174</v>
      </c>
      <c r="O37" s="25" t="s">
        <v>496</v>
      </c>
      <c r="P37" s="25" t="s">
        <v>245</v>
      </c>
      <c r="Q37" s="25" t="s">
        <v>292</v>
      </c>
      <c r="R37" s="169">
        <v>63480003</v>
      </c>
      <c r="S37" s="78"/>
      <c r="T37" s="28" t="s">
        <v>499</v>
      </c>
      <c r="U37" s="130">
        <v>-6.0000000000000001E-3</v>
      </c>
      <c r="V37" s="131">
        <v>6084</v>
      </c>
      <c r="W37" s="133" t="s">
        <v>289</v>
      </c>
      <c r="X37" s="25" t="s">
        <v>90</v>
      </c>
      <c r="Y37" s="25" t="s">
        <v>291</v>
      </c>
      <c r="Z37" s="25" t="s">
        <v>501</v>
      </c>
      <c r="AA37" s="25" t="s">
        <v>491</v>
      </c>
      <c r="AB37" s="26">
        <v>2579</v>
      </c>
      <c r="AC37" s="25" t="s">
        <v>296</v>
      </c>
      <c r="AD37" s="168">
        <v>127374000</v>
      </c>
      <c r="AE37" s="78"/>
      <c r="AF37" s="114" t="s">
        <v>293</v>
      </c>
      <c r="AG37" s="115" t="s">
        <v>293</v>
      </c>
      <c r="AH37" s="116" t="s">
        <v>293</v>
      </c>
      <c r="AI37" s="117" t="s">
        <v>293</v>
      </c>
      <c r="AJ37" s="117" t="s">
        <v>293</v>
      </c>
      <c r="AK37" s="117" t="s">
        <v>293</v>
      </c>
    </row>
    <row r="38" spans="1:37" ht="26.1" customHeight="1">
      <c r="A38" s="155" t="s">
        <v>488</v>
      </c>
      <c r="B38" s="170" t="s">
        <v>107</v>
      </c>
      <c r="C38" s="416">
        <f>H40+H41+V40+V41</f>
        <v>30683.200000000001</v>
      </c>
      <c r="D38" s="417">
        <f>U41+U40+G41+G40</f>
        <v>-9.9999999999999992E-2</v>
      </c>
      <c r="E38" s="82"/>
      <c r="F38" s="83"/>
      <c r="G38" s="84"/>
      <c r="H38" s="85"/>
      <c r="I38" s="86"/>
      <c r="J38" s="86"/>
      <c r="K38" s="86"/>
      <c r="L38" s="86"/>
      <c r="M38" s="86"/>
      <c r="N38" s="86"/>
      <c r="O38" s="86"/>
      <c r="P38" s="86"/>
      <c r="Q38" s="86"/>
      <c r="R38" s="160"/>
      <c r="S38" s="88"/>
      <c r="T38" s="89"/>
      <c r="U38" s="84"/>
      <c r="V38" s="90"/>
      <c r="W38" s="91"/>
      <c r="X38" s="91"/>
      <c r="Y38" s="91"/>
      <c r="Z38" s="92"/>
      <c r="AA38" s="92"/>
      <c r="AB38" s="93"/>
      <c r="AC38" s="94"/>
      <c r="AD38" s="171" t="s">
        <v>259</v>
      </c>
      <c r="AE38" s="96"/>
      <c r="AF38" s="94"/>
      <c r="AG38" s="97"/>
      <c r="AH38" s="98"/>
      <c r="AI38" s="99"/>
      <c r="AJ38" s="94"/>
      <c r="AK38" s="99"/>
    </row>
    <row r="39" spans="1:37" ht="20.25">
      <c r="A39" s="161" t="s">
        <v>502</v>
      </c>
      <c r="B39" s="101" t="s">
        <v>108</v>
      </c>
      <c r="C39" s="392"/>
      <c r="D39" s="394"/>
      <c r="E39" s="82"/>
      <c r="F39" s="102"/>
      <c r="G39" s="103"/>
      <c r="H39" s="104"/>
      <c r="I39" s="105"/>
      <c r="J39" s="105"/>
      <c r="K39" s="105"/>
      <c r="L39" s="105"/>
      <c r="M39" s="105"/>
      <c r="N39" s="105"/>
      <c r="O39" s="105"/>
      <c r="P39" s="105"/>
      <c r="Q39" s="105"/>
      <c r="R39" s="163"/>
      <c r="S39" s="105"/>
      <c r="T39" s="107"/>
      <c r="U39" s="103"/>
      <c r="V39" s="104"/>
      <c r="W39" s="105"/>
      <c r="X39" s="105"/>
      <c r="Y39" s="105"/>
      <c r="Z39" s="105"/>
      <c r="AA39" s="105"/>
      <c r="AB39" s="108"/>
      <c r="AC39" s="105"/>
      <c r="AD39" s="109"/>
      <c r="AE39" s="105"/>
      <c r="AF39" s="105"/>
      <c r="AG39" s="103"/>
      <c r="AH39" s="104"/>
      <c r="AI39" s="105"/>
      <c r="AJ39" s="105"/>
      <c r="AK39" s="105"/>
    </row>
    <row r="40" spans="1:37" ht="243">
      <c r="A40" s="24"/>
      <c r="B40" s="28" t="s">
        <v>109</v>
      </c>
      <c r="C40" s="392"/>
      <c r="D40" s="394"/>
      <c r="E40" s="82"/>
      <c r="F40" s="110" t="s">
        <v>504</v>
      </c>
      <c r="G40" s="130">
        <v>-2.2599999999999999E-2</v>
      </c>
      <c r="H40" s="131">
        <v>6941</v>
      </c>
      <c r="I40" s="133" t="s">
        <v>289</v>
      </c>
      <c r="J40" s="25" t="s">
        <v>505</v>
      </c>
      <c r="K40" s="25" t="s">
        <v>291</v>
      </c>
      <c r="L40" s="25" t="s">
        <v>508</v>
      </c>
      <c r="M40" s="25" t="s">
        <v>345</v>
      </c>
      <c r="N40" s="167">
        <v>1174</v>
      </c>
      <c r="O40" s="25" t="s">
        <v>506</v>
      </c>
      <c r="P40" s="25" t="s">
        <v>247</v>
      </c>
      <c r="Q40" s="25" t="s">
        <v>292</v>
      </c>
      <c r="R40" s="120" t="s">
        <v>507</v>
      </c>
      <c r="S40" s="78"/>
      <c r="T40" s="110" t="s">
        <v>504</v>
      </c>
      <c r="U40" s="130">
        <v>-2.7400000000000001E-2</v>
      </c>
      <c r="V40" s="131">
        <v>8400</v>
      </c>
      <c r="W40" s="133" t="s">
        <v>289</v>
      </c>
      <c r="X40" s="25" t="s">
        <v>505</v>
      </c>
      <c r="Y40" s="25" t="s">
        <v>291</v>
      </c>
      <c r="Z40" s="25" t="s">
        <v>508</v>
      </c>
      <c r="AA40" s="25" t="s">
        <v>345</v>
      </c>
      <c r="AB40" s="26">
        <v>2579</v>
      </c>
      <c r="AC40" s="25" t="s">
        <v>296</v>
      </c>
      <c r="AD40" s="111" t="s">
        <v>507</v>
      </c>
      <c r="AE40" s="78"/>
      <c r="AF40" s="114" t="s">
        <v>293</v>
      </c>
      <c r="AG40" s="115" t="s">
        <v>293</v>
      </c>
      <c r="AH40" s="116" t="s">
        <v>293</v>
      </c>
      <c r="AI40" s="117" t="s">
        <v>293</v>
      </c>
      <c r="AJ40" s="117" t="s">
        <v>293</v>
      </c>
      <c r="AK40" s="117" t="s">
        <v>293</v>
      </c>
    </row>
    <row r="41" spans="1:37" ht="159.75" customHeight="1">
      <c r="A41" s="24"/>
      <c r="B41" s="28" t="s">
        <v>110</v>
      </c>
      <c r="C41" s="392"/>
      <c r="D41" s="394"/>
      <c r="E41" s="82"/>
      <c r="F41" s="28" t="s">
        <v>582</v>
      </c>
      <c r="G41" s="130">
        <v>-5.0000000000000001E-3</v>
      </c>
      <c r="H41" s="131">
        <v>1534.2</v>
      </c>
      <c r="I41" s="133" t="s">
        <v>289</v>
      </c>
      <c r="J41" s="25" t="s">
        <v>92</v>
      </c>
      <c r="K41" s="25" t="s">
        <v>291</v>
      </c>
      <c r="L41" s="25" t="s">
        <v>508</v>
      </c>
      <c r="M41" s="25" t="s">
        <v>345</v>
      </c>
      <c r="N41" s="167">
        <v>1174</v>
      </c>
      <c r="O41" s="25" t="s">
        <v>506</v>
      </c>
      <c r="P41" s="25" t="s">
        <v>247</v>
      </c>
      <c r="Q41" s="25" t="s">
        <v>292</v>
      </c>
      <c r="R41" s="120" t="s">
        <v>507</v>
      </c>
      <c r="S41" s="78"/>
      <c r="T41" s="28" t="s">
        <v>503</v>
      </c>
      <c r="U41" s="130">
        <v>-4.4999999999999998E-2</v>
      </c>
      <c r="V41" s="131">
        <v>13808</v>
      </c>
      <c r="W41" s="133" t="s">
        <v>289</v>
      </c>
      <c r="X41" s="25" t="s">
        <v>92</v>
      </c>
      <c r="Y41" s="25" t="s">
        <v>291</v>
      </c>
      <c r="Z41" s="25" t="s">
        <v>508</v>
      </c>
      <c r="AA41" s="25" t="s">
        <v>345</v>
      </c>
      <c r="AB41" s="26">
        <v>2579</v>
      </c>
      <c r="AC41" s="25" t="s">
        <v>296</v>
      </c>
      <c r="AD41" s="111" t="s">
        <v>507</v>
      </c>
      <c r="AE41" s="78"/>
      <c r="AF41" s="114" t="s">
        <v>293</v>
      </c>
      <c r="AG41" s="115" t="s">
        <v>293</v>
      </c>
      <c r="AH41" s="116" t="s">
        <v>293</v>
      </c>
      <c r="AI41" s="117" t="s">
        <v>293</v>
      </c>
      <c r="AJ41" s="117" t="s">
        <v>293</v>
      </c>
      <c r="AK41" s="117" t="s">
        <v>293</v>
      </c>
    </row>
    <row r="42" spans="1:37" ht="20.100000000000001" customHeight="1">
      <c r="A42" s="170" t="s">
        <v>510</v>
      </c>
      <c r="B42" s="170" t="s">
        <v>246</v>
      </c>
      <c r="C42" s="416">
        <f>H45+H44+V45+V44</f>
        <v>231214</v>
      </c>
      <c r="D42" s="417">
        <f>G45+G44+U45+U44</f>
        <v>-0.26</v>
      </c>
      <c r="E42" s="82"/>
      <c r="F42" s="172"/>
      <c r="G42" s="173"/>
      <c r="H42" s="174"/>
      <c r="I42" s="175"/>
      <c r="J42" s="175"/>
      <c r="K42" s="175"/>
      <c r="L42" s="175"/>
      <c r="M42" s="175"/>
      <c r="N42" s="175"/>
      <c r="O42" s="86"/>
      <c r="P42" s="86"/>
      <c r="Q42" s="86"/>
      <c r="R42" s="160"/>
      <c r="S42" s="88"/>
      <c r="T42" s="89"/>
      <c r="U42" s="84"/>
      <c r="V42" s="90"/>
      <c r="W42" s="91"/>
      <c r="X42" s="91"/>
      <c r="Y42" s="91"/>
      <c r="Z42" s="92"/>
      <c r="AA42" s="92"/>
      <c r="AB42" s="93"/>
      <c r="AC42" s="94"/>
      <c r="AD42" s="95"/>
      <c r="AE42" s="96"/>
      <c r="AF42" s="94"/>
      <c r="AG42" s="97"/>
      <c r="AH42" s="98"/>
      <c r="AI42" s="99"/>
      <c r="AJ42" s="94"/>
      <c r="AK42" s="99"/>
    </row>
    <row r="43" spans="1:37" ht="40.5">
      <c r="A43" s="176" t="s">
        <v>509</v>
      </c>
      <c r="B43" s="177" t="s">
        <v>111</v>
      </c>
      <c r="C43" s="392"/>
      <c r="D43" s="394"/>
      <c r="E43" s="82"/>
    </row>
    <row r="44" spans="1:37" ht="87.75" customHeight="1">
      <c r="A44" s="24"/>
      <c r="B44" s="28" t="s">
        <v>112</v>
      </c>
      <c r="C44" s="392"/>
      <c r="D44" s="394"/>
      <c r="E44" s="82"/>
      <c r="F44" s="110" t="s">
        <v>261</v>
      </c>
      <c r="G44" s="130">
        <v>-0.04</v>
      </c>
      <c r="H44" s="131">
        <v>35571</v>
      </c>
      <c r="I44" s="133" t="s">
        <v>289</v>
      </c>
      <c r="J44" s="25" t="s">
        <v>93</v>
      </c>
      <c r="K44" s="25" t="s">
        <v>291</v>
      </c>
      <c r="L44" s="25" t="s">
        <v>512</v>
      </c>
      <c r="M44" s="25" t="s">
        <v>345</v>
      </c>
      <c r="N44" s="167">
        <v>5628</v>
      </c>
      <c r="O44" s="25" t="s">
        <v>514</v>
      </c>
      <c r="P44" s="25" t="s">
        <v>247</v>
      </c>
      <c r="Q44" s="25" t="s">
        <v>292</v>
      </c>
      <c r="R44" s="120" t="s">
        <v>507</v>
      </c>
      <c r="S44" s="78"/>
      <c r="T44" s="110" t="s">
        <v>261</v>
      </c>
      <c r="U44" s="130">
        <v>-0.02</v>
      </c>
      <c r="V44" s="131">
        <v>17786</v>
      </c>
      <c r="W44" s="25" t="s">
        <v>513</v>
      </c>
      <c r="X44" s="25" t="s">
        <v>93</v>
      </c>
      <c r="Y44" s="25" t="s">
        <v>291</v>
      </c>
      <c r="Z44" s="25" t="s">
        <v>512</v>
      </c>
      <c r="AA44" s="25" t="s">
        <v>345</v>
      </c>
      <c r="AB44" s="26">
        <v>2814</v>
      </c>
      <c r="AC44" s="25" t="s">
        <v>296</v>
      </c>
      <c r="AD44" s="111" t="s">
        <v>507</v>
      </c>
      <c r="AE44" s="78"/>
      <c r="AF44" s="114" t="s">
        <v>293</v>
      </c>
      <c r="AG44" s="115" t="s">
        <v>293</v>
      </c>
      <c r="AH44" s="116" t="s">
        <v>293</v>
      </c>
      <c r="AI44" s="117" t="s">
        <v>293</v>
      </c>
      <c r="AJ44" s="117" t="s">
        <v>293</v>
      </c>
      <c r="AK44" s="117" t="s">
        <v>293</v>
      </c>
    </row>
    <row r="45" spans="1:37" ht="105" customHeight="1">
      <c r="A45" s="22"/>
      <c r="B45" s="28" t="s">
        <v>113</v>
      </c>
      <c r="C45" s="392"/>
      <c r="D45" s="394"/>
      <c r="E45" s="82"/>
      <c r="F45" s="110" t="s">
        <v>587</v>
      </c>
      <c r="G45" s="130">
        <v>-0.05</v>
      </c>
      <c r="H45" s="131">
        <v>44464</v>
      </c>
      <c r="I45" s="133" t="s">
        <v>289</v>
      </c>
      <c r="J45" s="25" t="s">
        <v>93</v>
      </c>
      <c r="K45" s="25" t="s">
        <v>291</v>
      </c>
      <c r="L45" s="25" t="s">
        <v>512</v>
      </c>
      <c r="M45" s="25" t="s">
        <v>345</v>
      </c>
      <c r="N45" s="167">
        <v>7038</v>
      </c>
      <c r="O45" s="25" t="s">
        <v>514</v>
      </c>
      <c r="P45" s="25" t="s">
        <v>247</v>
      </c>
      <c r="Q45" s="25" t="s">
        <v>292</v>
      </c>
      <c r="R45" s="120" t="s">
        <v>588</v>
      </c>
      <c r="S45" s="78"/>
      <c r="T45" s="110" t="s">
        <v>511</v>
      </c>
      <c r="U45" s="130">
        <v>-0.15</v>
      </c>
      <c r="V45" s="131">
        <v>133393</v>
      </c>
      <c r="W45" s="25" t="s">
        <v>513</v>
      </c>
      <c r="X45" s="25" t="s">
        <v>93</v>
      </c>
      <c r="Y45" s="25" t="s">
        <v>291</v>
      </c>
      <c r="Z45" s="25" t="s">
        <v>512</v>
      </c>
      <c r="AA45" s="25" t="s">
        <v>345</v>
      </c>
      <c r="AB45" s="26">
        <v>21114</v>
      </c>
      <c r="AC45" s="25" t="s">
        <v>296</v>
      </c>
      <c r="AD45" s="120" t="s">
        <v>588</v>
      </c>
      <c r="AE45" s="78"/>
      <c r="AF45" s="114" t="s">
        <v>293</v>
      </c>
      <c r="AG45" s="115" t="s">
        <v>293</v>
      </c>
      <c r="AH45" s="116" t="s">
        <v>293</v>
      </c>
      <c r="AI45" s="117" t="s">
        <v>293</v>
      </c>
      <c r="AJ45" s="117" t="s">
        <v>293</v>
      </c>
      <c r="AK45" s="117" t="s">
        <v>293</v>
      </c>
    </row>
    <row r="46" spans="1:37" ht="20.100000000000001" customHeight="1">
      <c r="A46" s="170" t="s">
        <v>185</v>
      </c>
      <c r="B46" s="178" t="s">
        <v>114</v>
      </c>
      <c r="C46" s="179" t="s">
        <v>279</v>
      </c>
      <c r="D46" s="180"/>
      <c r="E46" s="82"/>
      <c r="F46" s="83"/>
      <c r="G46" s="84"/>
      <c r="H46" s="85"/>
      <c r="I46" s="86"/>
      <c r="J46" s="86"/>
      <c r="K46" s="86"/>
      <c r="L46" s="86"/>
      <c r="M46" s="86"/>
      <c r="N46" s="86"/>
      <c r="O46" s="86"/>
      <c r="P46" s="86"/>
      <c r="Q46" s="86"/>
      <c r="R46" s="160"/>
      <c r="S46" s="88"/>
      <c r="T46" s="89"/>
      <c r="U46" s="84"/>
      <c r="V46" s="90"/>
      <c r="W46" s="91"/>
      <c r="X46" s="91"/>
      <c r="Y46" s="91"/>
      <c r="Z46" s="92"/>
      <c r="AA46" s="92"/>
      <c r="AB46" s="26"/>
      <c r="AC46" s="94"/>
      <c r="AD46" s="95">
        <f>AD50+AD57+AD66+AD70+AD71+AD72</f>
        <v>453907400</v>
      </c>
      <c r="AE46" s="96"/>
      <c r="AF46" s="94"/>
      <c r="AG46" s="97"/>
      <c r="AH46" s="98"/>
      <c r="AI46" s="99"/>
      <c r="AJ46" s="94"/>
      <c r="AK46" s="94"/>
    </row>
    <row r="47" spans="1:37" ht="60.75">
      <c r="A47" s="176" t="s">
        <v>515</v>
      </c>
      <c r="B47" s="177" t="s">
        <v>115</v>
      </c>
      <c r="C47" s="181"/>
      <c r="D47" s="182"/>
      <c r="E47" s="82"/>
      <c r="F47" s="102"/>
      <c r="G47" s="103"/>
      <c r="H47" s="104"/>
      <c r="I47" s="105"/>
      <c r="J47" s="105"/>
      <c r="K47" s="105"/>
      <c r="L47" s="105"/>
      <c r="M47" s="105"/>
      <c r="N47" s="105"/>
      <c r="O47" s="105"/>
      <c r="P47" s="105"/>
      <c r="Q47" s="105"/>
      <c r="R47" s="163"/>
      <c r="S47" s="105"/>
      <c r="T47" s="107"/>
      <c r="U47" s="103"/>
      <c r="V47" s="104"/>
      <c r="W47" s="105"/>
      <c r="X47" s="105"/>
      <c r="Y47" s="105"/>
      <c r="Z47" s="105"/>
    </row>
    <row r="48" spans="1:37" ht="105.75" customHeight="1">
      <c r="A48" s="24"/>
      <c r="B48" s="28" t="s">
        <v>116</v>
      </c>
      <c r="C48" s="384">
        <v>3024</v>
      </c>
      <c r="D48" s="388">
        <v>5.3E-3</v>
      </c>
      <c r="E48" s="82"/>
      <c r="F48" s="110" t="s">
        <v>583</v>
      </c>
      <c r="G48" s="130" t="s">
        <v>521</v>
      </c>
      <c r="H48" s="131" t="s">
        <v>521</v>
      </c>
      <c r="I48" s="133" t="s">
        <v>289</v>
      </c>
      <c r="J48" s="25" t="s">
        <v>24</v>
      </c>
      <c r="K48" s="25" t="s">
        <v>291</v>
      </c>
      <c r="L48" s="25" t="s">
        <v>342</v>
      </c>
      <c r="M48" s="25" t="s">
        <v>345</v>
      </c>
      <c r="N48" s="167" t="s">
        <v>521</v>
      </c>
      <c r="O48" s="25" t="s">
        <v>24</v>
      </c>
      <c r="P48" s="25" t="s">
        <v>248</v>
      </c>
      <c r="Q48" s="25" t="s">
        <v>292</v>
      </c>
      <c r="R48" s="120" t="s">
        <v>520</v>
      </c>
      <c r="S48" s="78"/>
      <c r="T48" s="110" t="s">
        <v>583</v>
      </c>
      <c r="U48" s="130" t="s">
        <v>521</v>
      </c>
      <c r="V48" s="131" t="s">
        <v>521</v>
      </c>
      <c r="W48" s="133" t="s">
        <v>289</v>
      </c>
      <c r="X48" s="25" t="s">
        <v>24</v>
      </c>
      <c r="Y48" s="25" t="s">
        <v>291</v>
      </c>
      <c r="Z48" s="25" t="s">
        <v>342</v>
      </c>
      <c r="AA48" s="25" t="s">
        <v>345</v>
      </c>
      <c r="AB48" s="26" t="s">
        <v>521</v>
      </c>
      <c r="AC48" s="25" t="s">
        <v>296</v>
      </c>
      <c r="AD48" s="111" t="s">
        <v>520</v>
      </c>
      <c r="AF48" s="114" t="s">
        <v>293</v>
      </c>
      <c r="AG48" s="115" t="s">
        <v>293</v>
      </c>
      <c r="AH48" s="116" t="s">
        <v>293</v>
      </c>
      <c r="AI48" s="117" t="s">
        <v>293</v>
      </c>
      <c r="AJ48" s="117" t="s">
        <v>293</v>
      </c>
      <c r="AK48" s="117" t="s">
        <v>293</v>
      </c>
    </row>
    <row r="49" spans="1:37" ht="91.5" customHeight="1">
      <c r="A49" s="24"/>
      <c r="B49" s="28" t="s">
        <v>281</v>
      </c>
      <c r="C49" s="385"/>
      <c r="D49" s="389"/>
      <c r="E49" s="82"/>
      <c r="F49" s="110" t="s">
        <v>518</v>
      </c>
      <c r="G49" s="130" t="s">
        <v>521</v>
      </c>
      <c r="H49" s="131" t="s">
        <v>521</v>
      </c>
      <c r="I49" s="133" t="s">
        <v>289</v>
      </c>
      <c r="J49" s="25" t="s">
        <v>52</v>
      </c>
      <c r="K49" s="25" t="s">
        <v>291</v>
      </c>
      <c r="L49" s="25" t="s">
        <v>342</v>
      </c>
      <c r="M49" s="25" t="s">
        <v>345</v>
      </c>
      <c r="N49" s="167" t="s">
        <v>521</v>
      </c>
      <c r="O49" s="25" t="s">
        <v>52</v>
      </c>
      <c r="P49" s="25" t="s">
        <v>248</v>
      </c>
      <c r="Q49" s="25" t="s">
        <v>292</v>
      </c>
      <c r="R49" s="120" t="s">
        <v>520</v>
      </c>
      <c r="S49" s="78"/>
      <c r="T49" s="110" t="s">
        <v>518</v>
      </c>
      <c r="U49" s="130" t="s">
        <v>521</v>
      </c>
      <c r="V49" s="131" t="s">
        <v>521</v>
      </c>
      <c r="W49" s="133" t="s">
        <v>289</v>
      </c>
      <c r="X49" s="25" t="s">
        <v>52</v>
      </c>
      <c r="Y49" s="25" t="s">
        <v>291</v>
      </c>
      <c r="Z49" s="25" t="s">
        <v>342</v>
      </c>
      <c r="AA49" s="25" t="s">
        <v>345</v>
      </c>
      <c r="AB49" s="26" t="s">
        <v>521</v>
      </c>
      <c r="AC49" s="25" t="s">
        <v>296</v>
      </c>
      <c r="AD49" s="111" t="s">
        <v>520</v>
      </c>
      <c r="AF49" s="114" t="s">
        <v>293</v>
      </c>
      <c r="AG49" s="115" t="s">
        <v>293</v>
      </c>
      <c r="AH49" s="116" t="s">
        <v>293</v>
      </c>
      <c r="AI49" s="117" t="s">
        <v>293</v>
      </c>
      <c r="AJ49" s="117" t="s">
        <v>293</v>
      </c>
      <c r="AK49" s="117" t="s">
        <v>293</v>
      </c>
    </row>
    <row r="50" spans="1:37" ht="117" customHeight="1">
      <c r="A50" s="24"/>
      <c r="B50" s="28" t="s">
        <v>516</v>
      </c>
      <c r="C50" s="385"/>
      <c r="D50" s="389"/>
      <c r="E50" s="82"/>
      <c r="F50" s="110" t="s">
        <v>522</v>
      </c>
      <c r="G50" s="130" t="s">
        <v>521</v>
      </c>
      <c r="H50" s="131" t="s">
        <v>521</v>
      </c>
      <c r="I50" s="133" t="s">
        <v>289</v>
      </c>
      <c r="J50" s="25" t="s">
        <v>589</v>
      </c>
      <c r="K50" s="25" t="s">
        <v>291</v>
      </c>
      <c r="L50" s="25" t="s">
        <v>342</v>
      </c>
      <c r="M50" s="25" t="s">
        <v>345</v>
      </c>
      <c r="N50" s="167" t="s">
        <v>521</v>
      </c>
      <c r="O50" s="25" t="s">
        <v>523</v>
      </c>
      <c r="P50" s="25" t="s">
        <v>524</v>
      </c>
      <c r="Q50" s="25" t="s">
        <v>292</v>
      </c>
      <c r="R50" s="120">
        <v>750000</v>
      </c>
      <c r="S50" s="78"/>
      <c r="T50" s="110" t="s">
        <v>522</v>
      </c>
      <c r="U50" s="130" t="s">
        <v>521</v>
      </c>
      <c r="V50" s="131" t="s">
        <v>521</v>
      </c>
      <c r="W50" s="133" t="s">
        <v>289</v>
      </c>
      <c r="X50" s="25" t="s">
        <v>94</v>
      </c>
      <c r="Y50" s="25" t="s">
        <v>291</v>
      </c>
      <c r="Z50" s="25" t="s">
        <v>342</v>
      </c>
      <c r="AA50" s="25" t="s">
        <v>345</v>
      </c>
      <c r="AB50" s="26" t="s">
        <v>521</v>
      </c>
      <c r="AC50" s="25" t="s">
        <v>296</v>
      </c>
      <c r="AD50" s="111">
        <v>1750000</v>
      </c>
      <c r="AF50" s="114" t="s">
        <v>293</v>
      </c>
      <c r="AG50" s="115" t="s">
        <v>293</v>
      </c>
      <c r="AH50" s="116" t="s">
        <v>293</v>
      </c>
      <c r="AI50" s="117" t="s">
        <v>293</v>
      </c>
      <c r="AJ50" s="117" t="s">
        <v>293</v>
      </c>
      <c r="AK50" s="117" t="s">
        <v>293</v>
      </c>
    </row>
    <row r="51" spans="1:37" ht="101.25">
      <c r="A51" s="24"/>
      <c r="B51" s="28" t="s">
        <v>517</v>
      </c>
      <c r="C51" s="385"/>
      <c r="D51" s="389"/>
      <c r="E51" s="82"/>
      <c r="F51" s="110" t="s">
        <v>519</v>
      </c>
      <c r="G51" s="130" t="s">
        <v>521</v>
      </c>
      <c r="H51" s="131" t="s">
        <v>521</v>
      </c>
      <c r="I51" s="133" t="s">
        <v>289</v>
      </c>
      <c r="J51" s="25" t="s">
        <v>25</v>
      </c>
      <c r="K51" s="25" t="s">
        <v>291</v>
      </c>
      <c r="L51" s="25" t="s">
        <v>342</v>
      </c>
      <c r="M51" s="25" t="s">
        <v>345</v>
      </c>
      <c r="N51" s="167" t="s">
        <v>521</v>
      </c>
      <c r="O51" s="25" t="s">
        <v>25</v>
      </c>
      <c r="P51" s="25" t="s">
        <v>249</v>
      </c>
      <c r="Q51" s="25" t="s">
        <v>292</v>
      </c>
      <c r="R51" s="120" t="s">
        <v>520</v>
      </c>
      <c r="S51" s="78"/>
      <c r="T51" s="110" t="s">
        <v>519</v>
      </c>
      <c r="U51" s="130" t="s">
        <v>521</v>
      </c>
      <c r="V51" s="131" t="s">
        <v>521</v>
      </c>
      <c r="W51" s="133" t="s">
        <v>289</v>
      </c>
      <c r="X51" s="25" t="s">
        <v>25</v>
      </c>
      <c r="Y51" s="25" t="s">
        <v>291</v>
      </c>
      <c r="Z51" s="25" t="s">
        <v>342</v>
      </c>
      <c r="AA51" s="25" t="s">
        <v>345</v>
      </c>
      <c r="AB51" s="26" t="s">
        <v>521</v>
      </c>
      <c r="AC51" s="25" t="s">
        <v>296</v>
      </c>
      <c r="AD51" s="111" t="s">
        <v>520</v>
      </c>
      <c r="AF51" s="114" t="s">
        <v>293</v>
      </c>
      <c r="AG51" s="115" t="s">
        <v>293</v>
      </c>
      <c r="AH51" s="116" t="s">
        <v>293</v>
      </c>
      <c r="AI51" s="117" t="s">
        <v>293</v>
      </c>
      <c r="AJ51" s="117" t="s">
        <v>293</v>
      </c>
      <c r="AK51" s="117" t="s">
        <v>293</v>
      </c>
    </row>
    <row r="52" spans="1:37" ht="20.25">
      <c r="A52" s="8" t="s">
        <v>525</v>
      </c>
      <c r="B52" s="166" t="s">
        <v>117</v>
      </c>
      <c r="C52" s="386"/>
      <c r="D52" s="389"/>
      <c r="E52" s="82"/>
      <c r="F52" s="121"/>
      <c r="G52" s="122"/>
      <c r="H52" s="123"/>
      <c r="I52" s="78"/>
      <c r="J52" s="78"/>
      <c r="K52" s="78"/>
      <c r="L52" s="78"/>
      <c r="M52" s="78"/>
      <c r="N52" s="78"/>
      <c r="O52" s="78"/>
      <c r="P52" s="78"/>
      <c r="Q52" s="78"/>
      <c r="R52" s="124"/>
      <c r="S52" s="78"/>
      <c r="T52" s="183"/>
      <c r="U52" s="130"/>
      <c r="V52" s="131"/>
      <c r="W52" s="25"/>
      <c r="X52" s="25"/>
      <c r="Y52" s="25"/>
      <c r="Z52" s="78"/>
      <c r="AA52" s="78"/>
      <c r="AB52" s="125"/>
      <c r="AC52" s="78"/>
      <c r="AD52" s="126"/>
      <c r="AE52" s="78"/>
      <c r="AF52" s="184"/>
      <c r="AG52" s="122"/>
      <c r="AH52" s="123"/>
      <c r="AI52" s="78"/>
      <c r="AJ52" s="78"/>
      <c r="AK52" s="78"/>
    </row>
    <row r="53" spans="1:37" ht="101.25">
      <c r="A53" s="24"/>
      <c r="B53" s="28" t="s">
        <v>118</v>
      </c>
      <c r="C53" s="386"/>
      <c r="D53" s="389"/>
      <c r="E53" s="82"/>
      <c r="F53" s="110" t="s">
        <v>526</v>
      </c>
      <c r="G53" s="130" t="s">
        <v>521</v>
      </c>
      <c r="H53" s="131" t="s">
        <v>521</v>
      </c>
      <c r="I53" s="133" t="s">
        <v>289</v>
      </c>
      <c r="J53" s="25" t="s">
        <v>26</v>
      </c>
      <c r="K53" s="25" t="s">
        <v>291</v>
      </c>
      <c r="L53" s="25" t="s">
        <v>342</v>
      </c>
      <c r="M53" s="25" t="s">
        <v>345</v>
      </c>
      <c r="N53" s="185" t="s">
        <v>521</v>
      </c>
      <c r="O53" s="25" t="s">
        <v>26</v>
      </c>
      <c r="P53" s="25" t="s">
        <v>250</v>
      </c>
      <c r="Q53" s="25" t="s">
        <v>292</v>
      </c>
      <c r="R53" s="120">
        <v>600000</v>
      </c>
      <c r="S53" s="78"/>
      <c r="T53" s="110" t="s">
        <v>528</v>
      </c>
      <c r="U53" s="130" t="s">
        <v>521</v>
      </c>
      <c r="V53" s="131" t="s">
        <v>521</v>
      </c>
      <c r="W53" s="133" t="s">
        <v>289</v>
      </c>
      <c r="X53" s="25" t="s">
        <v>26</v>
      </c>
      <c r="Y53" s="25" t="s">
        <v>291</v>
      </c>
      <c r="Z53" s="25" t="s">
        <v>342</v>
      </c>
      <c r="AA53" s="25" t="s">
        <v>345</v>
      </c>
      <c r="AB53" s="134" t="s">
        <v>521</v>
      </c>
      <c r="AC53" s="25" t="s">
        <v>296</v>
      </c>
      <c r="AD53" s="111" t="s">
        <v>520</v>
      </c>
      <c r="AE53" s="78"/>
      <c r="AF53" s="114" t="s">
        <v>293</v>
      </c>
      <c r="AG53" s="115" t="s">
        <v>293</v>
      </c>
      <c r="AH53" s="116" t="s">
        <v>293</v>
      </c>
      <c r="AI53" s="117" t="s">
        <v>293</v>
      </c>
      <c r="AJ53" s="117" t="s">
        <v>293</v>
      </c>
      <c r="AK53" s="117" t="s">
        <v>293</v>
      </c>
    </row>
    <row r="54" spans="1:37" ht="101.25">
      <c r="A54" s="24"/>
      <c r="B54" s="28" t="s">
        <v>216</v>
      </c>
      <c r="C54" s="386"/>
      <c r="D54" s="389"/>
      <c r="E54" s="82"/>
      <c r="F54" s="110" t="s">
        <v>590</v>
      </c>
      <c r="G54" s="130" t="s">
        <v>521</v>
      </c>
      <c r="H54" s="131" t="s">
        <v>521</v>
      </c>
      <c r="I54" s="133" t="s">
        <v>289</v>
      </c>
      <c r="J54" s="25" t="s">
        <v>529</v>
      </c>
      <c r="K54" s="25" t="s">
        <v>291</v>
      </c>
      <c r="L54" s="25" t="s">
        <v>342</v>
      </c>
      <c r="M54" s="25" t="s">
        <v>345</v>
      </c>
      <c r="N54" s="185" t="s">
        <v>521</v>
      </c>
      <c r="O54" s="25" t="s">
        <v>530</v>
      </c>
      <c r="P54" s="25" t="s">
        <v>531</v>
      </c>
      <c r="Q54" s="25" t="s">
        <v>292</v>
      </c>
      <c r="R54" s="120" t="s">
        <v>520</v>
      </c>
      <c r="S54" s="78"/>
      <c r="T54" s="110" t="s">
        <v>527</v>
      </c>
      <c r="U54" s="130" t="s">
        <v>521</v>
      </c>
      <c r="V54" s="131" t="s">
        <v>521</v>
      </c>
      <c r="W54" s="133" t="s">
        <v>289</v>
      </c>
      <c r="X54" s="25" t="s">
        <v>529</v>
      </c>
      <c r="Y54" s="25" t="s">
        <v>291</v>
      </c>
      <c r="Z54" s="25" t="s">
        <v>342</v>
      </c>
      <c r="AA54" s="25" t="s">
        <v>345</v>
      </c>
      <c r="AB54" s="134" t="s">
        <v>521</v>
      </c>
      <c r="AC54" s="25" t="s">
        <v>296</v>
      </c>
      <c r="AD54" s="111" t="s">
        <v>520</v>
      </c>
      <c r="AE54" s="78"/>
      <c r="AF54" s="114" t="s">
        <v>293</v>
      </c>
      <c r="AG54" s="115" t="s">
        <v>293</v>
      </c>
      <c r="AH54" s="116" t="s">
        <v>293</v>
      </c>
      <c r="AI54" s="117" t="s">
        <v>293</v>
      </c>
      <c r="AJ54" s="117" t="s">
        <v>293</v>
      </c>
      <c r="AK54" s="117" t="s">
        <v>293</v>
      </c>
    </row>
    <row r="55" spans="1:37" ht="132" customHeight="1">
      <c r="A55" s="24"/>
      <c r="B55" s="28" t="s">
        <v>217</v>
      </c>
      <c r="C55" s="386"/>
      <c r="D55" s="389"/>
      <c r="E55" s="82"/>
      <c r="F55" s="110" t="s">
        <v>584</v>
      </c>
      <c r="G55" s="130" t="s">
        <v>521</v>
      </c>
      <c r="H55" s="131" t="s">
        <v>521</v>
      </c>
      <c r="I55" s="133" t="s">
        <v>289</v>
      </c>
      <c r="J55" s="25" t="s">
        <v>27</v>
      </c>
      <c r="K55" s="25" t="s">
        <v>291</v>
      </c>
      <c r="L55" s="25" t="s">
        <v>342</v>
      </c>
      <c r="M55" s="25" t="s">
        <v>345</v>
      </c>
      <c r="N55" s="185" t="s">
        <v>521</v>
      </c>
      <c r="O55" s="25" t="s">
        <v>28</v>
      </c>
      <c r="P55" s="25" t="s">
        <v>249</v>
      </c>
      <c r="Q55" s="25" t="s">
        <v>292</v>
      </c>
      <c r="R55" s="120" t="s">
        <v>520</v>
      </c>
      <c r="S55" s="78"/>
      <c r="T55" s="110" t="s">
        <v>584</v>
      </c>
      <c r="U55" s="130" t="s">
        <v>521</v>
      </c>
      <c r="V55" s="131" t="s">
        <v>521</v>
      </c>
      <c r="W55" s="133" t="s">
        <v>289</v>
      </c>
      <c r="X55" s="25" t="s">
        <v>27</v>
      </c>
      <c r="Y55" s="25" t="s">
        <v>291</v>
      </c>
      <c r="Z55" s="25" t="s">
        <v>342</v>
      </c>
      <c r="AA55" s="25" t="s">
        <v>345</v>
      </c>
      <c r="AB55" s="134" t="s">
        <v>521</v>
      </c>
      <c r="AC55" s="25" t="s">
        <v>296</v>
      </c>
      <c r="AD55" s="111" t="s">
        <v>520</v>
      </c>
      <c r="AE55" s="78"/>
      <c r="AF55" s="114" t="s">
        <v>293</v>
      </c>
      <c r="AG55" s="115" t="s">
        <v>293</v>
      </c>
      <c r="AH55" s="116" t="s">
        <v>293</v>
      </c>
      <c r="AI55" s="117" t="s">
        <v>293</v>
      </c>
      <c r="AJ55" s="117" t="s">
        <v>293</v>
      </c>
      <c r="AK55" s="117" t="s">
        <v>293</v>
      </c>
    </row>
    <row r="56" spans="1:37" ht="20.25">
      <c r="A56" s="8" t="s">
        <v>532</v>
      </c>
      <c r="B56" s="166" t="s">
        <v>119</v>
      </c>
      <c r="C56" s="386"/>
      <c r="D56" s="389"/>
      <c r="E56" s="82"/>
      <c r="F56" s="121"/>
      <c r="G56" s="122"/>
      <c r="H56" s="123"/>
      <c r="I56" s="78"/>
      <c r="J56" s="78"/>
      <c r="K56" s="78"/>
      <c r="L56" s="78"/>
      <c r="M56" s="78"/>
      <c r="N56" s="78"/>
      <c r="O56" s="78"/>
      <c r="P56" s="78"/>
      <c r="Q56" s="78"/>
      <c r="R56" s="124"/>
      <c r="S56" s="78"/>
      <c r="T56" s="183"/>
      <c r="U56" s="122"/>
      <c r="V56" s="123"/>
      <c r="W56" s="78"/>
      <c r="X56" s="78"/>
      <c r="Y56" s="78"/>
      <c r="Z56" s="78"/>
      <c r="AA56" s="78"/>
      <c r="AB56" s="125"/>
      <c r="AC56" s="78"/>
      <c r="AD56" s="111"/>
      <c r="AE56" s="78"/>
      <c r="AF56" s="186"/>
      <c r="AG56" s="187"/>
      <c r="AH56" s="188"/>
      <c r="AI56" s="189"/>
      <c r="AJ56" s="189"/>
      <c r="AK56" s="189"/>
    </row>
    <row r="57" spans="1:37" ht="208.5" customHeight="1">
      <c r="A57" s="24"/>
      <c r="B57" s="28" t="s">
        <v>120</v>
      </c>
      <c r="C57" s="386"/>
      <c r="D57" s="389"/>
      <c r="E57" s="82"/>
      <c r="F57" s="110" t="s">
        <v>533</v>
      </c>
      <c r="G57" s="130" t="s">
        <v>521</v>
      </c>
      <c r="H57" s="131" t="s">
        <v>521</v>
      </c>
      <c r="I57" s="133" t="s">
        <v>289</v>
      </c>
      <c r="J57" s="25" t="s">
        <v>29</v>
      </c>
      <c r="K57" s="25" t="s">
        <v>291</v>
      </c>
      <c r="L57" s="25" t="s">
        <v>342</v>
      </c>
      <c r="M57" s="25" t="s">
        <v>345</v>
      </c>
      <c r="N57" s="185" t="s">
        <v>521</v>
      </c>
      <c r="O57" s="25" t="s">
        <v>29</v>
      </c>
      <c r="P57" s="25" t="s">
        <v>249</v>
      </c>
      <c r="Q57" s="25" t="s">
        <v>292</v>
      </c>
      <c r="R57" s="120">
        <v>9991800</v>
      </c>
      <c r="S57" s="78"/>
      <c r="T57" s="110" t="s">
        <v>533</v>
      </c>
      <c r="U57" s="130" t="s">
        <v>521</v>
      </c>
      <c r="V57" s="131" t="s">
        <v>521</v>
      </c>
      <c r="W57" s="133" t="s">
        <v>289</v>
      </c>
      <c r="X57" s="25" t="s">
        <v>29</v>
      </c>
      <c r="Y57" s="25" t="s">
        <v>291</v>
      </c>
      <c r="Z57" s="25" t="s">
        <v>342</v>
      </c>
      <c r="AA57" s="25" t="s">
        <v>345</v>
      </c>
      <c r="AB57" s="190" t="s">
        <v>521</v>
      </c>
      <c r="AC57" s="25" t="s">
        <v>296</v>
      </c>
      <c r="AD57" s="111">
        <v>23314200</v>
      </c>
      <c r="AE57" s="191"/>
      <c r="AF57" s="114" t="s">
        <v>293</v>
      </c>
      <c r="AG57" s="115" t="s">
        <v>293</v>
      </c>
      <c r="AH57" s="116" t="s">
        <v>293</v>
      </c>
      <c r="AI57" s="117" t="s">
        <v>293</v>
      </c>
      <c r="AJ57" s="117" t="s">
        <v>293</v>
      </c>
      <c r="AK57" s="117" t="s">
        <v>293</v>
      </c>
    </row>
    <row r="58" spans="1:37" ht="167.25" customHeight="1">
      <c r="A58" s="24"/>
      <c r="B58" s="28" t="s">
        <v>218</v>
      </c>
      <c r="C58" s="386"/>
      <c r="D58" s="389"/>
      <c r="E58" s="82"/>
      <c r="F58" s="110" t="s">
        <v>585</v>
      </c>
      <c r="G58" s="130" t="s">
        <v>521</v>
      </c>
      <c r="H58" s="131" t="s">
        <v>521</v>
      </c>
      <c r="I58" s="133" t="s">
        <v>289</v>
      </c>
      <c r="J58" s="25" t="s">
        <v>30</v>
      </c>
      <c r="K58" s="25" t="s">
        <v>291</v>
      </c>
      <c r="L58" s="25" t="s">
        <v>342</v>
      </c>
      <c r="M58" s="25" t="s">
        <v>345</v>
      </c>
      <c r="N58" s="185" t="s">
        <v>521</v>
      </c>
      <c r="O58" s="25" t="s">
        <v>30</v>
      </c>
      <c r="P58" s="25" t="s">
        <v>251</v>
      </c>
      <c r="Q58" s="25" t="s">
        <v>292</v>
      </c>
      <c r="R58" s="120" t="s">
        <v>520</v>
      </c>
      <c r="S58" s="78"/>
      <c r="T58" s="110" t="s">
        <v>585</v>
      </c>
      <c r="U58" s="130" t="s">
        <v>521</v>
      </c>
      <c r="V58" s="131" t="s">
        <v>521</v>
      </c>
      <c r="W58" s="133" t="s">
        <v>289</v>
      </c>
      <c r="X58" s="25" t="s">
        <v>30</v>
      </c>
      <c r="Y58" s="25" t="s">
        <v>291</v>
      </c>
      <c r="Z58" s="25" t="s">
        <v>342</v>
      </c>
      <c r="AA58" s="25" t="s">
        <v>345</v>
      </c>
      <c r="AB58" s="134" t="s">
        <v>521</v>
      </c>
      <c r="AC58" s="25" t="s">
        <v>296</v>
      </c>
      <c r="AD58" s="111" t="s">
        <v>520</v>
      </c>
      <c r="AE58" s="78"/>
      <c r="AF58" s="114" t="s">
        <v>293</v>
      </c>
      <c r="AG58" s="115" t="s">
        <v>293</v>
      </c>
      <c r="AH58" s="116" t="s">
        <v>293</v>
      </c>
      <c r="AI58" s="117" t="s">
        <v>293</v>
      </c>
      <c r="AJ58" s="117" t="s">
        <v>293</v>
      </c>
      <c r="AK58" s="117" t="s">
        <v>293</v>
      </c>
    </row>
    <row r="59" spans="1:37" ht="20.25">
      <c r="A59" s="8" t="s">
        <v>534</v>
      </c>
      <c r="B59" s="166" t="s">
        <v>121</v>
      </c>
      <c r="C59" s="386"/>
      <c r="D59" s="389"/>
      <c r="E59" s="82"/>
      <c r="F59" s="121"/>
      <c r="G59" s="122"/>
      <c r="H59" s="123"/>
      <c r="I59" s="78"/>
      <c r="J59" s="78"/>
      <c r="K59" s="78"/>
      <c r="L59" s="78"/>
      <c r="M59" s="78"/>
      <c r="N59" s="78"/>
      <c r="O59" s="78"/>
      <c r="P59" s="78"/>
      <c r="Q59" s="78"/>
      <c r="R59" s="124"/>
      <c r="S59" s="78"/>
      <c r="T59" s="183"/>
      <c r="U59" s="122"/>
      <c r="V59" s="123"/>
      <c r="W59" s="78"/>
      <c r="X59" s="78"/>
      <c r="Y59" s="78"/>
      <c r="Z59" s="78"/>
      <c r="AA59" s="78"/>
      <c r="AB59" s="125"/>
      <c r="AC59" s="78"/>
      <c r="AD59" s="126"/>
      <c r="AE59" s="78"/>
      <c r="AF59" s="192"/>
      <c r="AG59" s="122"/>
      <c r="AH59" s="123"/>
      <c r="AI59" s="78"/>
      <c r="AJ59" s="78"/>
      <c r="AK59" s="78"/>
    </row>
    <row r="60" spans="1:37" ht="141.75">
      <c r="A60" s="24"/>
      <c r="B60" s="28" t="s">
        <v>122</v>
      </c>
      <c r="C60" s="386"/>
      <c r="D60" s="389"/>
      <c r="E60" s="82"/>
      <c r="F60" s="110" t="s">
        <v>586</v>
      </c>
      <c r="G60" s="130" t="s">
        <v>521</v>
      </c>
      <c r="H60" s="131" t="s">
        <v>521</v>
      </c>
      <c r="I60" s="133" t="s">
        <v>289</v>
      </c>
      <c r="J60" s="25" t="s">
        <v>31</v>
      </c>
      <c r="K60" s="25" t="s">
        <v>291</v>
      </c>
      <c r="L60" s="25" t="s">
        <v>342</v>
      </c>
      <c r="M60" s="25" t="s">
        <v>345</v>
      </c>
      <c r="N60" s="185" t="s">
        <v>521</v>
      </c>
      <c r="O60" s="25" t="s">
        <v>31</v>
      </c>
      <c r="P60" s="25" t="s">
        <v>252</v>
      </c>
      <c r="Q60" s="25" t="s">
        <v>292</v>
      </c>
      <c r="R60" s="120" t="s">
        <v>520</v>
      </c>
      <c r="S60" s="78"/>
      <c r="T60" s="110" t="s">
        <v>535</v>
      </c>
      <c r="U60" s="130" t="s">
        <v>521</v>
      </c>
      <c r="V60" s="131" t="s">
        <v>521</v>
      </c>
      <c r="W60" s="133" t="s">
        <v>289</v>
      </c>
      <c r="X60" s="25" t="s">
        <v>31</v>
      </c>
      <c r="Y60" s="25" t="s">
        <v>291</v>
      </c>
      <c r="Z60" s="25" t="s">
        <v>342</v>
      </c>
      <c r="AA60" s="25" t="s">
        <v>345</v>
      </c>
      <c r="AB60" s="134" t="s">
        <v>521</v>
      </c>
      <c r="AC60" s="25" t="s">
        <v>296</v>
      </c>
      <c r="AD60" s="111" t="s">
        <v>520</v>
      </c>
      <c r="AE60" s="78"/>
      <c r="AF60" s="114" t="s">
        <v>293</v>
      </c>
      <c r="AG60" s="115" t="s">
        <v>293</v>
      </c>
      <c r="AH60" s="116" t="s">
        <v>293</v>
      </c>
      <c r="AI60" s="117" t="s">
        <v>293</v>
      </c>
      <c r="AJ60" s="117" t="s">
        <v>293</v>
      </c>
      <c r="AK60" s="117" t="s">
        <v>293</v>
      </c>
    </row>
    <row r="61" spans="1:37" ht="60.75">
      <c r="A61" s="8" t="s">
        <v>536</v>
      </c>
      <c r="B61" s="166" t="s">
        <v>123</v>
      </c>
      <c r="C61" s="386"/>
      <c r="D61" s="389"/>
      <c r="E61" s="82"/>
      <c r="F61" s="121"/>
      <c r="G61" s="122"/>
      <c r="H61" s="123"/>
      <c r="I61" s="78"/>
      <c r="J61" s="78"/>
      <c r="K61" s="78"/>
      <c r="L61" s="78"/>
      <c r="M61" s="78"/>
      <c r="N61" s="78"/>
      <c r="O61" s="78"/>
      <c r="P61" s="78"/>
      <c r="Q61" s="78"/>
      <c r="R61" s="124"/>
      <c r="S61" s="78"/>
      <c r="T61" s="183"/>
      <c r="U61" s="122"/>
      <c r="V61" s="123"/>
      <c r="W61" s="78"/>
      <c r="X61" s="78"/>
      <c r="Y61" s="78"/>
      <c r="Z61" s="78"/>
      <c r="AA61" s="78"/>
      <c r="AB61" s="125"/>
      <c r="AC61" s="78"/>
      <c r="AD61" s="126"/>
      <c r="AE61" s="78"/>
      <c r="AF61" s="192"/>
      <c r="AG61" s="122"/>
      <c r="AH61" s="123"/>
      <c r="AI61" s="78"/>
      <c r="AJ61" s="78"/>
      <c r="AK61" s="78"/>
    </row>
    <row r="62" spans="1:37" ht="132.75" customHeight="1">
      <c r="A62" s="24"/>
      <c r="B62" s="28" t="s">
        <v>124</v>
      </c>
      <c r="C62" s="386"/>
      <c r="D62" s="389"/>
      <c r="E62" s="82"/>
      <c r="F62" s="110" t="s">
        <v>538</v>
      </c>
      <c r="G62" s="130" t="s">
        <v>521</v>
      </c>
      <c r="H62" s="131" t="s">
        <v>521</v>
      </c>
      <c r="I62" s="133" t="s">
        <v>289</v>
      </c>
      <c r="J62" s="25" t="s">
        <v>31</v>
      </c>
      <c r="K62" s="25" t="s">
        <v>291</v>
      </c>
      <c r="L62" s="25" t="s">
        <v>342</v>
      </c>
      <c r="M62" s="25" t="s">
        <v>345</v>
      </c>
      <c r="N62" s="185" t="s">
        <v>521</v>
      </c>
      <c r="O62" s="25" t="s">
        <v>31</v>
      </c>
      <c r="P62" s="25" t="s">
        <v>252</v>
      </c>
      <c r="Q62" s="25" t="s">
        <v>292</v>
      </c>
      <c r="R62" s="120" t="s">
        <v>520</v>
      </c>
      <c r="S62" s="78"/>
      <c r="T62" s="110" t="s">
        <v>538</v>
      </c>
      <c r="U62" s="130" t="s">
        <v>521</v>
      </c>
      <c r="V62" s="131" t="s">
        <v>521</v>
      </c>
      <c r="W62" s="133" t="s">
        <v>289</v>
      </c>
      <c r="X62" s="25" t="s">
        <v>31</v>
      </c>
      <c r="Y62" s="25" t="s">
        <v>291</v>
      </c>
      <c r="Z62" s="25" t="s">
        <v>342</v>
      </c>
      <c r="AA62" s="25" t="s">
        <v>345</v>
      </c>
      <c r="AB62" s="134" t="s">
        <v>521</v>
      </c>
      <c r="AC62" s="25" t="s">
        <v>296</v>
      </c>
      <c r="AD62" s="111" t="s">
        <v>520</v>
      </c>
      <c r="AE62" s="78"/>
      <c r="AF62" s="114" t="s">
        <v>293</v>
      </c>
      <c r="AG62" s="115" t="s">
        <v>293</v>
      </c>
      <c r="AH62" s="116" t="s">
        <v>293</v>
      </c>
      <c r="AI62" s="117" t="s">
        <v>293</v>
      </c>
      <c r="AJ62" s="117" t="s">
        <v>293</v>
      </c>
      <c r="AK62" s="117" t="s">
        <v>293</v>
      </c>
    </row>
    <row r="63" spans="1:37" ht="138.75" customHeight="1">
      <c r="A63" s="24"/>
      <c r="B63" s="28" t="s">
        <v>277</v>
      </c>
      <c r="C63" s="386"/>
      <c r="D63" s="389"/>
      <c r="E63" s="82"/>
      <c r="F63" s="110" t="s">
        <v>539</v>
      </c>
      <c r="G63" s="130" t="s">
        <v>521</v>
      </c>
      <c r="H63" s="131" t="s">
        <v>521</v>
      </c>
      <c r="I63" s="133" t="s">
        <v>289</v>
      </c>
      <c r="J63" s="25" t="s">
        <v>31</v>
      </c>
      <c r="K63" s="25" t="s">
        <v>291</v>
      </c>
      <c r="L63" s="25" t="s">
        <v>342</v>
      </c>
      <c r="M63" s="25" t="s">
        <v>345</v>
      </c>
      <c r="N63" s="185" t="s">
        <v>521</v>
      </c>
      <c r="O63" s="25" t="s">
        <v>31</v>
      </c>
      <c r="P63" s="25" t="s">
        <v>252</v>
      </c>
      <c r="Q63" s="25" t="s">
        <v>292</v>
      </c>
      <c r="R63" s="120" t="s">
        <v>520</v>
      </c>
      <c r="S63" s="78"/>
      <c r="T63" s="110" t="s">
        <v>539</v>
      </c>
      <c r="U63" s="130" t="s">
        <v>521</v>
      </c>
      <c r="V63" s="131" t="s">
        <v>521</v>
      </c>
      <c r="W63" s="133" t="s">
        <v>289</v>
      </c>
      <c r="X63" s="25" t="s">
        <v>31</v>
      </c>
      <c r="Y63" s="25" t="s">
        <v>291</v>
      </c>
      <c r="Z63" s="25" t="s">
        <v>342</v>
      </c>
      <c r="AA63" s="25" t="s">
        <v>345</v>
      </c>
      <c r="AB63" s="134" t="s">
        <v>521</v>
      </c>
      <c r="AC63" s="25" t="s">
        <v>296</v>
      </c>
      <c r="AD63" s="111" t="s">
        <v>520</v>
      </c>
      <c r="AE63" s="78"/>
      <c r="AF63" s="114" t="s">
        <v>293</v>
      </c>
      <c r="AG63" s="115" t="s">
        <v>293</v>
      </c>
      <c r="AH63" s="116" t="s">
        <v>293</v>
      </c>
      <c r="AI63" s="117" t="s">
        <v>293</v>
      </c>
      <c r="AJ63" s="117" t="s">
        <v>293</v>
      </c>
      <c r="AK63" s="117" t="s">
        <v>293</v>
      </c>
    </row>
    <row r="64" spans="1:37" ht="132" customHeight="1">
      <c r="A64" s="24"/>
      <c r="B64" s="28" t="s">
        <v>537</v>
      </c>
      <c r="C64" s="386"/>
      <c r="D64" s="389"/>
      <c r="E64" s="82"/>
      <c r="F64" s="110" t="s">
        <v>540</v>
      </c>
      <c r="G64" s="130" t="s">
        <v>521</v>
      </c>
      <c r="H64" s="131" t="s">
        <v>521</v>
      </c>
      <c r="I64" s="133" t="s">
        <v>289</v>
      </c>
      <c r="J64" s="25" t="s">
        <v>31</v>
      </c>
      <c r="K64" s="25" t="s">
        <v>291</v>
      </c>
      <c r="L64" s="25" t="s">
        <v>342</v>
      </c>
      <c r="M64" s="25" t="s">
        <v>345</v>
      </c>
      <c r="N64" s="185" t="s">
        <v>521</v>
      </c>
      <c r="O64" s="25" t="s">
        <v>31</v>
      </c>
      <c r="P64" s="25" t="s">
        <v>252</v>
      </c>
      <c r="Q64" s="25" t="s">
        <v>292</v>
      </c>
      <c r="R64" s="120" t="s">
        <v>520</v>
      </c>
      <c r="S64" s="78"/>
      <c r="T64" s="110" t="s">
        <v>540</v>
      </c>
      <c r="U64" s="130" t="s">
        <v>521</v>
      </c>
      <c r="V64" s="131" t="s">
        <v>521</v>
      </c>
      <c r="W64" s="133" t="s">
        <v>289</v>
      </c>
      <c r="X64" s="25" t="s">
        <v>31</v>
      </c>
      <c r="Y64" s="25" t="s">
        <v>291</v>
      </c>
      <c r="Z64" s="25" t="s">
        <v>342</v>
      </c>
      <c r="AA64" s="25" t="s">
        <v>345</v>
      </c>
      <c r="AB64" s="134" t="s">
        <v>521</v>
      </c>
      <c r="AC64" s="25" t="s">
        <v>296</v>
      </c>
      <c r="AD64" s="111" t="s">
        <v>520</v>
      </c>
      <c r="AE64" s="78"/>
      <c r="AF64" s="186" t="s">
        <v>293</v>
      </c>
      <c r="AG64" s="187" t="s">
        <v>293</v>
      </c>
      <c r="AH64" s="188" t="s">
        <v>293</v>
      </c>
      <c r="AI64" s="189" t="s">
        <v>293</v>
      </c>
      <c r="AJ64" s="189" t="s">
        <v>293</v>
      </c>
      <c r="AK64" s="189" t="s">
        <v>293</v>
      </c>
    </row>
    <row r="65" spans="1:37" ht="20.25">
      <c r="A65" s="8" t="s">
        <v>541</v>
      </c>
      <c r="B65" s="166" t="s">
        <v>125</v>
      </c>
      <c r="C65" s="386"/>
      <c r="D65" s="389"/>
      <c r="E65" s="82"/>
      <c r="F65" s="121"/>
      <c r="G65" s="122"/>
      <c r="H65" s="123"/>
      <c r="I65" s="78"/>
      <c r="J65" s="78"/>
      <c r="K65" s="78"/>
      <c r="L65" s="78"/>
      <c r="M65" s="78"/>
      <c r="N65" s="78"/>
      <c r="O65" s="78"/>
      <c r="P65" s="78"/>
      <c r="Q65" s="78"/>
      <c r="R65" s="124"/>
      <c r="S65" s="78"/>
      <c r="T65" s="183"/>
      <c r="U65" s="122"/>
      <c r="V65" s="123"/>
      <c r="W65" s="78"/>
      <c r="X65" s="78"/>
      <c r="Y65" s="78"/>
      <c r="Z65" s="78"/>
      <c r="AA65" s="78"/>
      <c r="AB65" s="125"/>
      <c r="AC65" s="78"/>
      <c r="AD65" s="126"/>
      <c r="AE65" s="78"/>
      <c r="AF65" s="184"/>
      <c r="AG65" s="122"/>
      <c r="AH65" s="123"/>
      <c r="AI65" s="78"/>
      <c r="AJ65" s="78"/>
      <c r="AK65" s="78"/>
    </row>
    <row r="66" spans="1:37" ht="108" customHeight="1">
      <c r="A66" s="24"/>
      <c r="B66" s="28" t="s">
        <v>126</v>
      </c>
      <c r="C66" s="386"/>
      <c r="D66" s="389"/>
      <c r="E66" s="82"/>
      <c r="F66" s="110" t="s">
        <v>543</v>
      </c>
      <c r="G66" s="130" t="s">
        <v>521</v>
      </c>
      <c r="H66" s="131" t="s">
        <v>521</v>
      </c>
      <c r="I66" s="133" t="s">
        <v>289</v>
      </c>
      <c r="J66" s="25" t="s">
        <v>32</v>
      </c>
      <c r="K66" s="25" t="s">
        <v>291</v>
      </c>
      <c r="L66" s="25" t="s">
        <v>342</v>
      </c>
      <c r="M66" s="25" t="s">
        <v>550</v>
      </c>
      <c r="N66" s="185" t="s">
        <v>521</v>
      </c>
      <c r="O66" s="25" t="s">
        <v>32</v>
      </c>
      <c r="P66" s="25" t="s">
        <v>253</v>
      </c>
      <c r="Q66" s="25" t="s">
        <v>292</v>
      </c>
      <c r="R66" s="120">
        <v>930000</v>
      </c>
      <c r="S66" s="78"/>
      <c r="T66" s="110" t="s">
        <v>543</v>
      </c>
      <c r="U66" s="130" t="s">
        <v>521</v>
      </c>
      <c r="V66" s="131" t="s">
        <v>521</v>
      </c>
      <c r="W66" s="133" t="s">
        <v>289</v>
      </c>
      <c r="X66" s="25" t="s">
        <v>32</v>
      </c>
      <c r="Y66" s="25" t="s">
        <v>291</v>
      </c>
      <c r="Z66" s="25" t="s">
        <v>342</v>
      </c>
      <c r="AA66" s="25" t="s">
        <v>550</v>
      </c>
      <c r="AB66" s="134" t="s">
        <v>521</v>
      </c>
      <c r="AC66" s="25" t="s">
        <v>296</v>
      </c>
      <c r="AD66" s="111">
        <v>2170000</v>
      </c>
      <c r="AE66" s="78"/>
      <c r="AF66" s="114" t="s">
        <v>293</v>
      </c>
      <c r="AG66" s="115" t="s">
        <v>293</v>
      </c>
      <c r="AH66" s="116" t="s">
        <v>293</v>
      </c>
      <c r="AI66" s="117" t="s">
        <v>293</v>
      </c>
      <c r="AJ66" s="117" t="s">
        <v>293</v>
      </c>
      <c r="AK66" s="117" t="s">
        <v>293</v>
      </c>
    </row>
    <row r="67" spans="1:37" ht="119.25" customHeight="1">
      <c r="A67" s="24"/>
      <c r="B67" s="28" t="s">
        <v>278</v>
      </c>
      <c r="C67" s="386"/>
      <c r="D67" s="389"/>
      <c r="E67" s="82"/>
      <c r="F67" s="110" t="s">
        <v>544</v>
      </c>
      <c r="G67" s="130" t="s">
        <v>521</v>
      </c>
      <c r="H67" s="131" t="s">
        <v>521</v>
      </c>
      <c r="I67" s="133" t="s">
        <v>289</v>
      </c>
      <c r="J67" s="25" t="s">
        <v>551</v>
      </c>
      <c r="K67" s="25" t="s">
        <v>291</v>
      </c>
      <c r="L67" s="25" t="s">
        <v>342</v>
      </c>
      <c r="M67" s="25" t="s">
        <v>550</v>
      </c>
      <c r="N67" s="185" t="s">
        <v>521</v>
      </c>
      <c r="O67" s="25" t="s">
        <v>551</v>
      </c>
      <c r="P67" s="25" t="s">
        <v>254</v>
      </c>
      <c r="Q67" s="25" t="s">
        <v>292</v>
      </c>
      <c r="R67" s="120" t="s">
        <v>552</v>
      </c>
      <c r="S67" s="78"/>
      <c r="T67" s="110" t="s">
        <v>544</v>
      </c>
      <c r="U67" s="130" t="s">
        <v>521</v>
      </c>
      <c r="V67" s="131" t="s">
        <v>521</v>
      </c>
      <c r="W67" s="133" t="s">
        <v>289</v>
      </c>
      <c r="X67" s="25" t="s">
        <v>551</v>
      </c>
      <c r="Y67" s="25" t="s">
        <v>291</v>
      </c>
      <c r="Z67" s="25" t="s">
        <v>342</v>
      </c>
      <c r="AA67" s="25" t="s">
        <v>550</v>
      </c>
      <c r="AB67" s="134" t="s">
        <v>521</v>
      </c>
      <c r="AC67" s="25" t="s">
        <v>296</v>
      </c>
      <c r="AD67" s="111" t="s">
        <v>552</v>
      </c>
      <c r="AE67" s="78"/>
      <c r="AF67" s="114" t="s">
        <v>293</v>
      </c>
      <c r="AG67" s="115" t="s">
        <v>293</v>
      </c>
      <c r="AH67" s="116" t="s">
        <v>293</v>
      </c>
      <c r="AI67" s="117" t="s">
        <v>293</v>
      </c>
      <c r="AJ67" s="117" t="s">
        <v>293</v>
      </c>
      <c r="AK67" s="117" t="s">
        <v>293</v>
      </c>
    </row>
    <row r="68" spans="1:37" ht="124.5" customHeight="1">
      <c r="A68" s="24"/>
      <c r="B68" s="28" t="s">
        <v>542</v>
      </c>
      <c r="C68" s="386"/>
      <c r="D68" s="389"/>
      <c r="E68" s="82"/>
      <c r="F68" s="110" t="s">
        <v>545</v>
      </c>
      <c r="G68" s="130" t="s">
        <v>521</v>
      </c>
      <c r="H68" s="131" t="s">
        <v>521</v>
      </c>
      <c r="I68" s="133" t="s">
        <v>289</v>
      </c>
      <c r="J68" s="25" t="s">
        <v>33</v>
      </c>
      <c r="K68" s="25" t="s">
        <v>291</v>
      </c>
      <c r="L68" s="25" t="s">
        <v>342</v>
      </c>
      <c r="M68" s="25" t="s">
        <v>550</v>
      </c>
      <c r="N68" s="185" t="s">
        <v>521</v>
      </c>
      <c r="O68" s="25" t="s">
        <v>33</v>
      </c>
      <c r="P68" s="25" t="s">
        <v>255</v>
      </c>
      <c r="Q68" s="25" t="s">
        <v>292</v>
      </c>
      <c r="R68" s="120" t="s">
        <v>552</v>
      </c>
      <c r="S68" s="78"/>
      <c r="T68" s="110" t="s">
        <v>545</v>
      </c>
      <c r="U68" s="130" t="s">
        <v>521</v>
      </c>
      <c r="V68" s="131" t="s">
        <v>521</v>
      </c>
      <c r="W68" s="133" t="s">
        <v>289</v>
      </c>
      <c r="X68" s="25" t="s">
        <v>33</v>
      </c>
      <c r="Y68" s="25" t="s">
        <v>291</v>
      </c>
      <c r="Z68" s="25" t="s">
        <v>342</v>
      </c>
      <c r="AA68" s="25" t="s">
        <v>550</v>
      </c>
      <c r="AB68" s="134" t="s">
        <v>521</v>
      </c>
      <c r="AC68" s="25" t="s">
        <v>296</v>
      </c>
      <c r="AD68" s="111" t="s">
        <v>552</v>
      </c>
      <c r="AE68" s="78"/>
      <c r="AF68" s="114" t="s">
        <v>293</v>
      </c>
      <c r="AG68" s="115" t="s">
        <v>293</v>
      </c>
      <c r="AH68" s="116" t="s">
        <v>293</v>
      </c>
      <c r="AI68" s="117" t="s">
        <v>293</v>
      </c>
      <c r="AJ68" s="117" t="s">
        <v>293</v>
      </c>
      <c r="AK68" s="117" t="s">
        <v>293</v>
      </c>
    </row>
    <row r="69" spans="1:37" ht="24" customHeight="1">
      <c r="A69" s="8" t="s">
        <v>546</v>
      </c>
      <c r="B69" s="31"/>
      <c r="C69" s="386"/>
      <c r="D69" s="389"/>
      <c r="E69" s="82"/>
      <c r="F69" s="121"/>
      <c r="G69" s="122"/>
      <c r="H69" s="123"/>
      <c r="I69" s="78"/>
      <c r="J69" s="78"/>
      <c r="K69" s="78"/>
      <c r="L69" s="78"/>
      <c r="M69" s="78"/>
      <c r="N69" s="78"/>
      <c r="O69" s="78"/>
      <c r="P69" s="78"/>
      <c r="Q69" s="78"/>
      <c r="R69" s="124"/>
      <c r="S69" s="78"/>
      <c r="T69" s="183"/>
      <c r="U69" s="122"/>
      <c r="V69" s="123"/>
      <c r="W69" s="78"/>
      <c r="X69" s="78"/>
      <c r="Y69" s="78"/>
      <c r="Z69" s="78"/>
      <c r="AA69" s="78"/>
      <c r="AB69" s="125"/>
      <c r="AC69" s="78"/>
      <c r="AD69" s="126"/>
      <c r="AE69" s="78"/>
      <c r="AF69" s="192"/>
      <c r="AG69" s="122"/>
      <c r="AH69" s="123"/>
      <c r="AI69" s="78"/>
      <c r="AJ69" s="78"/>
      <c r="AK69" s="78"/>
    </row>
    <row r="70" spans="1:37" ht="219.75" customHeight="1">
      <c r="A70" s="22"/>
      <c r="B70" s="28" t="s">
        <v>219</v>
      </c>
      <c r="C70" s="386"/>
      <c r="D70" s="389"/>
      <c r="E70" s="82"/>
      <c r="F70" s="129" t="s">
        <v>575</v>
      </c>
      <c r="G70" s="130">
        <v>0</v>
      </c>
      <c r="H70" s="131">
        <v>31676</v>
      </c>
      <c r="I70" s="133" t="s">
        <v>289</v>
      </c>
      <c r="J70" s="25" t="s">
        <v>34</v>
      </c>
      <c r="K70" s="25" t="s">
        <v>291</v>
      </c>
      <c r="L70" s="25" t="s">
        <v>342</v>
      </c>
      <c r="M70" s="25" t="s">
        <v>550</v>
      </c>
      <c r="N70" s="185" t="s">
        <v>293</v>
      </c>
      <c r="O70" s="25" t="s">
        <v>34</v>
      </c>
      <c r="P70" s="25" t="s">
        <v>256</v>
      </c>
      <c r="Q70" s="25" t="s">
        <v>292</v>
      </c>
      <c r="R70" s="111">
        <v>56653100</v>
      </c>
      <c r="S70" s="78"/>
      <c r="T70" s="129" t="s">
        <v>575</v>
      </c>
      <c r="U70" s="130">
        <v>0</v>
      </c>
      <c r="V70" s="131">
        <v>35864</v>
      </c>
      <c r="W70" s="133" t="s">
        <v>289</v>
      </c>
      <c r="X70" s="25" t="s">
        <v>35</v>
      </c>
      <c r="Y70" s="25" t="s">
        <v>291</v>
      </c>
      <c r="Z70" s="25" t="s">
        <v>342</v>
      </c>
      <c r="AA70" s="25" t="s">
        <v>550</v>
      </c>
      <c r="AB70" s="134" t="s">
        <v>293</v>
      </c>
      <c r="AC70" s="25" t="s">
        <v>296</v>
      </c>
      <c r="AD70" s="120">
        <v>32373200</v>
      </c>
      <c r="AF70" s="114" t="s">
        <v>293</v>
      </c>
      <c r="AG70" s="115" t="s">
        <v>293</v>
      </c>
      <c r="AH70" s="116" t="s">
        <v>293</v>
      </c>
      <c r="AI70" s="117" t="s">
        <v>293</v>
      </c>
      <c r="AJ70" s="117" t="s">
        <v>293</v>
      </c>
      <c r="AK70" s="117" t="s">
        <v>293</v>
      </c>
    </row>
    <row r="71" spans="1:37" ht="157.5" customHeight="1">
      <c r="A71" s="142"/>
      <c r="B71" s="28" t="s">
        <v>220</v>
      </c>
      <c r="C71" s="386"/>
      <c r="D71" s="389"/>
      <c r="E71" s="82"/>
      <c r="F71" s="129" t="s">
        <v>577</v>
      </c>
      <c r="G71" s="130">
        <v>0</v>
      </c>
      <c r="H71" s="131" t="s">
        <v>180</v>
      </c>
      <c r="I71" s="133" t="s">
        <v>289</v>
      </c>
      <c r="J71" s="25" t="s">
        <v>34</v>
      </c>
      <c r="K71" s="25" t="s">
        <v>291</v>
      </c>
      <c r="L71" s="25" t="s">
        <v>342</v>
      </c>
      <c r="M71" s="25" t="s">
        <v>550</v>
      </c>
      <c r="N71" s="185" t="s">
        <v>293</v>
      </c>
      <c r="O71" s="25" t="s">
        <v>34</v>
      </c>
      <c r="P71" s="25" t="s">
        <v>256</v>
      </c>
      <c r="Q71" s="25" t="s">
        <v>292</v>
      </c>
      <c r="R71" s="120">
        <v>338467000</v>
      </c>
      <c r="S71" s="78"/>
      <c r="T71" s="129" t="s">
        <v>577</v>
      </c>
      <c r="U71" s="130" t="s">
        <v>180</v>
      </c>
      <c r="V71" s="131" t="s">
        <v>180</v>
      </c>
      <c r="W71" s="133" t="s">
        <v>289</v>
      </c>
      <c r="X71" s="25" t="s">
        <v>35</v>
      </c>
      <c r="Y71" s="25" t="s">
        <v>291</v>
      </c>
      <c r="Z71" s="25" t="s">
        <v>342</v>
      </c>
      <c r="AA71" s="25" t="s">
        <v>550</v>
      </c>
      <c r="AB71" s="134" t="s">
        <v>293</v>
      </c>
      <c r="AC71" s="25" t="s">
        <v>296</v>
      </c>
      <c r="AD71" s="120">
        <v>194300000</v>
      </c>
      <c r="AE71" s="193"/>
      <c r="AF71" s="114" t="s">
        <v>293</v>
      </c>
      <c r="AG71" s="115" t="s">
        <v>293</v>
      </c>
      <c r="AH71" s="116" t="s">
        <v>293</v>
      </c>
      <c r="AI71" s="117" t="s">
        <v>293</v>
      </c>
      <c r="AJ71" s="117" t="s">
        <v>293</v>
      </c>
      <c r="AK71" s="117" t="s">
        <v>293</v>
      </c>
    </row>
    <row r="72" spans="1:37" ht="111" customHeight="1">
      <c r="A72" s="194"/>
      <c r="B72" s="28" t="s">
        <v>547</v>
      </c>
      <c r="C72" s="386"/>
      <c r="D72" s="389"/>
      <c r="E72" s="82"/>
      <c r="F72" s="129" t="s">
        <v>181</v>
      </c>
      <c r="G72" s="130">
        <v>0</v>
      </c>
      <c r="H72" s="131">
        <v>34560</v>
      </c>
      <c r="I72" s="133" t="s">
        <v>289</v>
      </c>
      <c r="J72" s="25" t="s">
        <v>34</v>
      </c>
      <c r="K72" s="25" t="s">
        <v>291</v>
      </c>
      <c r="L72" s="25" t="s">
        <v>342</v>
      </c>
      <c r="M72" s="25" t="s">
        <v>550</v>
      </c>
      <c r="N72" s="185" t="s">
        <v>293</v>
      </c>
      <c r="O72" s="25" t="s">
        <v>34</v>
      </c>
      <c r="P72" s="25" t="s">
        <v>256</v>
      </c>
      <c r="Q72" s="25" t="s">
        <v>292</v>
      </c>
      <c r="R72" s="120">
        <v>19150000</v>
      </c>
      <c r="S72" s="193"/>
      <c r="T72" s="129" t="s">
        <v>182</v>
      </c>
      <c r="U72" s="130">
        <v>0</v>
      </c>
      <c r="V72" s="131">
        <v>58023</v>
      </c>
      <c r="W72" s="133" t="s">
        <v>289</v>
      </c>
      <c r="X72" s="25" t="s">
        <v>184</v>
      </c>
      <c r="Y72" s="25" t="s">
        <v>291</v>
      </c>
      <c r="Z72" s="25" t="s">
        <v>183</v>
      </c>
      <c r="AA72" s="25" t="s">
        <v>550</v>
      </c>
      <c r="AB72" s="134" t="s">
        <v>293</v>
      </c>
      <c r="AC72" s="25" t="s">
        <v>296</v>
      </c>
      <c r="AD72" s="111">
        <v>200000000</v>
      </c>
      <c r="AE72" s="193"/>
      <c r="AF72" s="114" t="s">
        <v>293</v>
      </c>
      <c r="AG72" s="115" t="s">
        <v>293</v>
      </c>
      <c r="AH72" s="116" t="s">
        <v>293</v>
      </c>
      <c r="AI72" s="117" t="s">
        <v>293</v>
      </c>
      <c r="AJ72" s="117" t="s">
        <v>293</v>
      </c>
      <c r="AK72" s="117" t="s">
        <v>293</v>
      </c>
    </row>
    <row r="73" spans="1:37" ht="104.25" customHeight="1">
      <c r="A73" s="195"/>
      <c r="B73" s="28" t="s">
        <v>548</v>
      </c>
      <c r="C73" s="387"/>
      <c r="D73" s="390"/>
      <c r="E73" s="82"/>
      <c r="F73" s="196" t="s">
        <v>558</v>
      </c>
      <c r="G73" s="130">
        <v>0</v>
      </c>
      <c r="H73" s="131">
        <v>27604</v>
      </c>
      <c r="I73" s="25" t="s">
        <v>557</v>
      </c>
      <c r="J73" s="25" t="s">
        <v>95</v>
      </c>
      <c r="K73" s="25" t="s">
        <v>291</v>
      </c>
      <c r="L73" s="25" t="s">
        <v>554</v>
      </c>
      <c r="M73" s="25" t="s">
        <v>293</v>
      </c>
      <c r="N73" s="185" t="s">
        <v>293</v>
      </c>
      <c r="O73" s="25" t="s">
        <v>556</v>
      </c>
      <c r="P73" s="25" t="s">
        <v>257</v>
      </c>
      <c r="Q73" s="25" t="s">
        <v>292</v>
      </c>
      <c r="R73" s="120" t="s">
        <v>555</v>
      </c>
      <c r="S73" s="197"/>
      <c r="T73" s="196" t="s">
        <v>558</v>
      </c>
      <c r="U73" s="130">
        <v>0</v>
      </c>
      <c r="V73" s="131">
        <v>17526</v>
      </c>
      <c r="W73" s="25" t="s">
        <v>557</v>
      </c>
      <c r="X73" s="25" t="s">
        <v>95</v>
      </c>
      <c r="Y73" s="25" t="s">
        <v>291</v>
      </c>
      <c r="Z73" s="25" t="s">
        <v>554</v>
      </c>
      <c r="AA73" s="25" t="s">
        <v>293</v>
      </c>
      <c r="AB73" s="134" t="s">
        <v>559</v>
      </c>
      <c r="AC73" s="25" t="s">
        <v>296</v>
      </c>
      <c r="AD73" s="111" t="s">
        <v>555</v>
      </c>
      <c r="AE73" s="198"/>
      <c r="AF73" s="114" t="s">
        <v>293</v>
      </c>
      <c r="AG73" s="115" t="s">
        <v>293</v>
      </c>
      <c r="AH73" s="116" t="s">
        <v>293</v>
      </c>
      <c r="AI73" s="117" t="s">
        <v>293</v>
      </c>
      <c r="AJ73" s="117" t="s">
        <v>293</v>
      </c>
      <c r="AK73" s="117" t="s">
        <v>293</v>
      </c>
    </row>
    <row r="74" spans="1:37" ht="20.100000000000001" customHeight="1">
      <c r="A74" s="170" t="s">
        <v>549</v>
      </c>
      <c r="B74" s="170" t="s">
        <v>99</v>
      </c>
      <c r="C74" s="391">
        <f>H76+V78+V76</f>
        <v>17608</v>
      </c>
      <c r="D74" s="393">
        <f>G76+U76+U78</f>
        <v>-0.41170000000000001</v>
      </c>
      <c r="E74" s="82"/>
      <c r="F74" s="83"/>
      <c r="G74" s="84"/>
      <c r="H74" s="85"/>
      <c r="I74" s="86"/>
      <c r="J74" s="86"/>
      <c r="K74" s="86"/>
      <c r="L74" s="86"/>
      <c r="M74" s="86"/>
      <c r="N74" s="86"/>
      <c r="O74" s="86"/>
      <c r="P74" s="86"/>
      <c r="Q74" s="86"/>
      <c r="R74" s="160"/>
      <c r="S74" s="88"/>
      <c r="T74" s="89"/>
      <c r="U74" s="84"/>
      <c r="V74" s="90"/>
      <c r="W74" s="91"/>
      <c r="X74" s="91"/>
      <c r="Y74" s="91"/>
      <c r="Z74" s="92"/>
      <c r="AA74" s="92"/>
      <c r="AB74" s="93"/>
      <c r="AC74" s="94"/>
      <c r="AD74" s="95"/>
      <c r="AE74" s="96"/>
      <c r="AF74" s="94"/>
      <c r="AG74" s="97"/>
      <c r="AH74" s="98"/>
      <c r="AI74" s="99"/>
      <c r="AJ74" s="94"/>
      <c r="AK74" s="99"/>
    </row>
    <row r="75" spans="1:37" ht="20.100000000000001" customHeight="1">
      <c r="A75" s="176" t="s">
        <v>593</v>
      </c>
      <c r="B75" s="199" t="s">
        <v>221</v>
      </c>
      <c r="C75" s="391"/>
      <c r="D75" s="393"/>
      <c r="E75" s="82"/>
      <c r="F75" s="200"/>
      <c r="G75" s="201"/>
      <c r="H75" s="202"/>
      <c r="I75" s="203"/>
      <c r="J75" s="203"/>
      <c r="K75" s="203"/>
      <c r="L75" s="203"/>
      <c r="M75" s="203"/>
      <c r="N75" s="203"/>
      <c r="O75" s="203"/>
      <c r="P75" s="203"/>
      <c r="Q75" s="203"/>
      <c r="R75" s="204"/>
      <c r="S75" s="203"/>
      <c r="T75" s="200"/>
      <c r="U75" s="201"/>
      <c r="V75" s="205"/>
      <c r="W75" s="206"/>
      <c r="X75" s="206"/>
      <c r="Y75" s="206"/>
      <c r="Z75" s="206"/>
      <c r="AA75" s="206"/>
      <c r="AB75" s="207"/>
      <c r="AC75" s="208"/>
      <c r="AD75" s="209"/>
      <c r="AE75" s="208"/>
      <c r="AF75" s="208"/>
      <c r="AG75" s="210"/>
      <c r="AH75" s="211"/>
      <c r="AI75" s="208"/>
      <c r="AJ75" s="208"/>
      <c r="AK75" s="208"/>
    </row>
    <row r="76" spans="1:37" ht="339" customHeight="1">
      <c r="A76" s="176"/>
      <c r="B76" s="28" t="s">
        <v>591</v>
      </c>
      <c r="C76" s="391"/>
      <c r="D76" s="393"/>
      <c r="E76" s="82"/>
      <c r="F76" s="110" t="s">
        <v>97</v>
      </c>
      <c r="G76" s="130">
        <v>-1.9400000000000001E-2</v>
      </c>
      <c r="H76" s="131">
        <v>833</v>
      </c>
      <c r="I76" s="133" t="s">
        <v>289</v>
      </c>
      <c r="J76" s="25" t="s">
        <v>59</v>
      </c>
      <c r="K76" s="25" t="s">
        <v>291</v>
      </c>
      <c r="L76" s="25" t="s">
        <v>342</v>
      </c>
      <c r="M76" s="25" t="s">
        <v>550</v>
      </c>
      <c r="N76" s="185" t="s">
        <v>293</v>
      </c>
      <c r="O76" s="25" t="s">
        <v>562</v>
      </c>
      <c r="P76" s="25" t="s">
        <v>254</v>
      </c>
      <c r="Q76" s="25" t="s">
        <v>292</v>
      </c>
      <c r="R76" s="120" t="s">
        <v>60</v>
      </c>
      <c r="S76" s="78"/>
      <c r="T76" s="110" t="s">
        <v>97</v>
      </c>
      <c r="U76" s="130">
        <v>-4.5499999999999999E-2</v>
      </c>
      <c r="V76" s="136">
        <v>1946</v>
      </c>
      <c r="W76" s="133" t="s">
        <v>289</v>
      </c>
      <c r="X76" s="25" t="s">
        <v>59</v>
      </c>
      <c r="Y76" s="25" t="s">
        <v>291</v>
      </c>
      <c r="Z76" s="25" t="s">
        <v>342</v>
      </c>
      <c r="AA76" s="25" t="s">
        <v>550</v>
      </c>
      <c r="AB76" s="134" t="s">
        <v>293</v>
      </c>
      <c r="AC76" s="25" t="s">
        <v>296</v>
      </c>
      <c r="AD76" s="111" t="s">
        <v>98</v>
      </c>
      <c r="AE76" s="78"/>
      <c r="AF76" s="114" t="s">
        <v>293</v>
      </c>
      <c r="AG76" s="115" t="s">
        <v>293</v>
      </c>
      <c r="AH76" s="116" t="s">
        <v>293</v>
      </c>
      <c r="AI76" s="117" t="s">
        <v>293</v>
      </c>
      <c r="AJ76" s="117" t="s">
        <v>293</v>
      </c>
      <c r="AK76" s="117" t="s">
        <v>293</v>
      </c>
    </row>
    <row r="77" spans="1:37" ht="20.25">
      <c r="A77" s="176" t="s">
        <v>592</v>
      </c>
      <c r="B77" s="199" t="s">
        <v>221</v>
      </c>
      <c r="C77" s="392"/>
      <c r="D77" s="394"/>
      <c r="E77" s="82"/>
      <c r="F77" s="102"/>
      <c r="G77" s="103"/>
      <c r="H77" s="104"/>
      <c r="I77" s="105"/>
      <c r="J77" s="105"/>
      <c r="K77" s="105"/>
      <c r="L77" s="105"/>
      <c r="M77" s="105"/>
      <c r="N77" s="105"/>
      <c r="O77" s="105"/>
      <c r="P77" s="105"/>
      <c r="Q77" s="105"/>
      <c r="R77" s="108"/>
      <c r="S77" s="105"/>
      <c r="T77" s="212"/>
      <c r="U77" s="103"/>
      <c r="V77" s="104"/>
      <c r="W77" s="105"/>
      <c r="X77" s="105"/>
      <c r="Y77" s="105"/>
      <c r="Z77" s="105"/>
      <c r="AA77" s="105"/>
      <c r="AB77" s="108"/>
      <c r="AC77" s="105"/>
      <c r="AD77" s="109"/>
      <c r="AE77" s="105"/>
      <c r="AF77" s="213"/>
      <c r="AG77" s="103"/>
      <c r="AH77" s="104"/>
      <c r="AI77" s="105"/>
      <c r="AJ77" s="105"/>
      <c r="AK77" s="105"/>
    </row>
    <row r="78" spans="1:37" ht="144.75" customHeight="1">
      <c r="A78" s="8"/>
      <c r="B78" s="28" t="s">
        <v>222</v>
      </c>
      <c r="C78" s="392"/>
      <c r="D78" s="394"/>
      <c r="E78" s="82"/>
      <c r="F78" s="214" t="s">
        <v>553</v>
      </c>
      <c r="G78" s="130" t="s">
        <v>560</v>
      </c>
      <c r="H78" s="136" t="s">
        <v>560</v>
      </c>
      <c r="I78" s="133" t="s">
        <v>289</v>
      </c>
      <c r="J78" s="25" t="s">
        <v>561</v>
      </c>
      <c r="K78" s="25" t="s">
        <v>291</v>
      </c>
      <c r="L78" s="25" t="s">
        <v>561</v>
      </c>
      <c r="M78" s="25" t="s">
        <v>550</v>
      </c>
      <c r="N78" s="185" t="s">
        <v>560</v>
      </c>
      <c r="O78" s="25" t="s">
        <v>561</v>
      </c>
      <c r="P78" s="25" t="s">
        <v>258</v>
      </c>
      <c r="Q78" s="25" t="s">
        <v>292</v>
      </c>
      <c r="R78" s="120">
        <v>300000</v>
      </c>
      <c r="S78" s="78"/>
      <c r="T78" s="110" t="s">
        <v>553</v>
      </c>
      <c r="U78" s="130">
        <v>-0.3468</v>
      </c>
      <c r="V78" s="136">
        <v>14829</v>
      </c>
      <c r="W78" s="133" t="s">
        <v>289</v>
      </c>
      <c r="X78" s="25" t="s">
        <v>561</v>
      </c>
      <c r="Y78" s="25" t="s">
        <v>291</v>
      </c>
      <c r="Z78" s="25" t="s">
        <v>561</v>
      </c>
      <c r="AA78" s="25" t="s">
        <v>550</v>
      </c>
      <c r="AB78" s="134" t="s">
        <v>560</v>
      </c>
      <c r="AC78" s="25" t="s">
        <v>296</v>
      </c>
      <c r="AD78" s="111">
        <v>600000000</v>
      </c>
      <c r="AE78" s="78"/>
      <c r="AF78" s="114" t="s">
        <v>293</v>
      </c>
      <c r="AG78" s="115" t="s">
        <v>293</v>
      </c>
      <c r="AH78" s="116" t="s">
        <v>293</v>
      </c>
      <c r="AI78" s="117" t="s">
        <v>293</v>
      </c>
      <c r="AJ78" s="117" t="s">
        <v>293</v>
      </c>
      <c r="AK78" s="117" t="s">
        <v>293</v>
      </c>
    </row>
    <row r="79" spans="1:37" ht="20.25">
      <c r="A79" s="8"/>
      <c r="C79" s="392"/>
      <c r="D79" s="394"/>
      <c r="E79" s="82"/>
      <c r="R79" s="41">
        <f>SUM(R12:R78)</f>
        <v>632179926</v>
      </c>
    </row>
    <row r="80" spans="1:37" ht="40.5">
      <c r="A80" s="215"/>
      <c r="B80" s="216" t="s">
        <v>568</v>
      </c>
      <c r="C80" s="217">
        <f>SUM(C8:C79)</f>
        <v>506830.2</v>
      </c>
      <c r="H80" s="131"/>
      <c r="R80" s="42"/>
      <c r="AC80" s="43"/>
      <c r="AD80" s="218">
        <f>AD8+AD21+AD46+AD78</f>
        <v>1461930283</v>
      </c>
    </row>
    <row r="81" spans="1:25" ht="48.75" customHeight="1">
      <c r="A81" s="380" t="s">
        <v>565</v>
      </c>
      <c r="B81" s="219" t="s">
        <v>566</v>
      </c>
      <c r="C81" s="220">
        <v>3175378.0443672901</v>
      </c>
      <c r="F81" s="382" t="s">
        <v>186</v>
      </c>
      <c r="G81" s="383"/>
      <c r="H81" s="383"/>
      <c r="I81" s="383"/>
      <c r="J81" s="383"/>
      <c r="K81" s="383"/>
      <c r="L81" s="383"/>
      <c r="Y81" s="42"/>
    </row>
    <row r="82" spans="1:25" ht="81">
      <c r="A82" s="380"/>
      <c r="B82" s="221" t="s">
        <v>564</v>
      </c>
      <c r="C82" s="222">
        <f>C80/C81</f>
        <v>0.15961255413321612</v>
      </c>
      <c r="F82" s="383"/>
      <c r="G82" s="383"/>
      <c r="H82" s="383"/>
      <c r="I82" s="383"/>
      <c r="J82" s="383"/>
      <c r="K82" s="383"/>
      <c r="L82" s="383"/>
    </row>
    <row r="83" spans="1:25" ht="15" customHeight="1">
      <c r="A83" s="380"/>
      <c r="B83" s="221"/>
      <c r="C83" s="223"/>
      <c r="F83" s="383"/>
      <c r="G83" s="383"/>
      <c r="H83" s="383"/>
      <c r="I83" s="383"/>
      <c r="J83" s="383"/>
      <c r="K83" s="383"/>
      <c r="L83" s="383"/>
    </row>
    <row r="84" spans="1:25" ht="101.25">
      <c r="A84" s="381" t="s">
        <v>571</v>
      </c>
      <c r="B84" s="224" t="s">
        <v>569</v>
      </c>
      <c r="C84" s="225">
        <v>2968624.0443672901</v>
      </c>
      <c r="F84" s="383"/>
      <c r="G84" s="383"/>
      <c r="H84" s="383"/>
      <c r="I84" s="383"/>
      <c r="J84" s="383"/>
      <c r="K84" s="383"/>
      <c r="L84" s="383"/>
    </row>
    <row r="85" spans="1:25" ht="81">
      <c r="A85" s="381"/>
      <c r="B85" s="226" t="s">
        <v>564</v>
      </c>
      <c r="C85" s="227">
        <f>C80/C84</f>
        <v>0.17072899512542417</v>
      </c>
      <c r="F85" s="383"/>
      <c r="G85" s="383"/>
      <c r="H85" s="383"/>
      <c r="I85" s="383"/>
      <c r="J85" s="383"/>
      <c r="K85" s="383"/>
      <c r="L85" s="383"/>
    </row>
    <row r="86" spans="1:25" ht="20.25">
      <c r="A86" s="381"/>
      <c r="B86" s="215"/>
      <c r="C86" s="215"/>
    </row>
  </sheetData>
  <sheetProtection password="DBD7" sheet="1" sort="0" autoFilter="0" pivotTables="0"/>
  <mergeCells count="21">
    <mergeCell ref="C21:C37"/>
    <mergeCell ref="C38:C41"/>
    <mergeCell ref="C42:C45"/>
    <mergeCell ref="D38:D41"/>
    <mergeCell ref="D42:D45"/>
    <mergeCell ref="D21:D37"/>
    <mergeCell ref="AF4:AK4"/>
    <mergeCell ref="L5:N5"/>
    <mergeCell ref="O5:Q5"/>
    <mergeCell ref="C8:C20"/>
    <mergeCell ref="D8:D20"/>
    <mergeCell ref="F4:Q4"/>
    <mergeCell ref="T4:AC4"/>
    <mergeCell ref="U5:AC5"/>
    <mergeCell ref="A81:A83"/>
    <mergeCell ref="A84:A86"/>
    <mergeCell ref="F81:L85"/>
    <mergeCell ref="C48:C73"/>
    <mergeCell ref="D48:D73"/>
    <mergeCell ref="C74:C79"/>
    <mergeCell ref="D74:D79"/>
  </mergeCells>
  <phoneticPr fontId="1" type="noConversion"/>
  <pageMargins left="7.874015748031496E-2" right="7.874015748031496E-2" top="7.874015748031496E-2" bottom="7.874015748031496E-2" header="0" footer="0"/>
  <pageSetup paperSize="8" scale="16" fitToHeight="6" orientation="landscape" r:id="rId1"/>
  <headerFooter alignWithMargins="0"/>
  <colBreaks count="1" manualBreakCount="1">
    <brk id="17" max="102" man="1"/>
  </colBreaks>
  <drawing r:id="rId2"/>
</worksheet>
</file>

<file path=xl/worksheets/sheet4.xml><?xml version="1.0" encoding="utf-8"?>
<worksheet xmlns="http://schemas.openxmlformats.org/spreadsheetml/2006/main" xmlns:r="http://schemas.openxmlformats.org/officeDocument/2006/relationships">
  <dimension ref="A1:A30"/>
  <sheetViews>
    <sheetView workbookViewId="0">
      <selection activeCell="A5" sqref="A5"/>
    </sheetView>
  </sheetViews>
  <sheetFormatPr defaultRowHeight="12.75"/>
  <cols>
    <col min="1" max="1" width="172.75" style="3" customWidth="1"/>
  </cols>
  <sheetData>
    <row r="1" spans="1:1" ht="15" customHeight="1">
      <c r="A1" s="1" t="s">
        <v>480</v>
      </c>
    </row>
    <row r="2" spans="1:1" ht="25.5">
      <c r="A2" s="2" t="s">
        <v>154</v>
      </c>
    </row>
    <row r="3" spans="1:1">
      <c r="A3" s="3" t="s">
        <v>155</v>
      </c>
    </row>
    <row r="4" spans="1:1">
      <c r="A4" s="3" t="s">
        <v>156</v>
      </c>
    </row>
    <row r="5" spans="1:1" ht="38.25">
      <c r="A5" s="2" t="s">
        <v>157</v>
      </c>
    </row>
    <row r="6" spans="1:1">
      <c r="A6" s="3" t="s">
        <v>158</v>
      </c>
    </row>
    <row r="7" spans="1:1" ht="25.5">
      <c r="A7" s="2" t="s">
        <v>159</v>
      </c>
    </row>
    <row r="8" spans="1:1" ht="25.5">
      <c r="A8" s="2" t="s">
        <v>160</v>
      </c>
    </row>
    <row r="9" spans="1:1" ht="25.5">
      <c r="A9" s="2" t="s">
        <v>161</v>
      </c>
    </row>
    <row r="10" spans="1:1">
      <c r="A10" s="3" t="s">
        <v>179</v>
      </c>
    </row>
    <row r="11" spans="1:1" ht="25.5">
      <c r="A11" s="2" t="s">
        <v>162</v>
      </c>
    </row>
    <row r="12" spans="1:1" ht="25.5">
      <c r="A12" s="3" t="s">
        <v>163</v>
      </c>
    </row>
    <row r="13" spans="1:1">
      <c r="A13" s="3" t="s">
        <v>164</v>
      </c>
    </row>
    <row r="14" spans="1:1">
      <c r="A14" s="3" t="s">
        <v>165</v>
      </c>
    </row>
    <row r="15" spans="1:1">
      <c r="A15" s="3" t="s">
        <v>166</v>
      </c>
    </row>
    <row r="16" spans="1:1" ht="15">
      <c r="A16" s="1" t="s">
        <v>578</v>
      </c>
    </row>
    <row r="17" spans="1:1" ht="12.75" customHeight="1">
      <c r="A17" s="4" t="s">
        <v>576</v>
      </c>
    </row>
    <row r="18" spans="1:1" ht="15">
      <c r="A18" s="1" t="s">
        <v>579</v>
      </c>
    </row>
    <row r="19" spans="1:1">
      <c r="A19" s="3" t="s">
        <v>167</v>
      </c>
    </row>
    <row r="20" spans="1:1">
      <c r="A20" s="3" t="s">
        <v>168</v>
      </c>
    </row>
    <row r="21" spans="1:1">
      <c r="A21" s="3" t="s">
        <v>169</v>
      </c>
    </row>
    <row r="22" spans="1:1">
      <c r="A22" s="3" t="s">
        <v>170</v>
      </c>
    </row>
    <row r="23" spans="1:1">
      <c r="A23" s="3" t="s">
        <v>171</v>
      </c>
    </row>
    <row r="24" spans="1:1">
      <c r="A24" s="3" t="s">
        <v>172</v>
      </c>
    </row>
    <row r="25" spans="1:1">
      <c r="A25" s="3" t="s">
        <v>173</v>
      </c>
    </row>
    <row r="26" spans="1:1">
      <c r="A26" s="3" t="s">
        <v>174</v>
      </c>
    </row>
    <row r="27" spans="1:1">
      <c r="A27" s="3" t="s">
        <v>175</v>
      </c>
    </row>
    <row r="28" spans="1:1">
      <c r="A28" s="3" t="s">
        <v>176</v>
      </c>
    </row>
    <row r="29" spans="1:1">
      <c r="A29" s="3" t="s">
        <v>177</v>
      </c>
    </row>
    <row r="30" spans="1:1">
      <c r="A30" s="3" t="s">
        <v>178</v>
      </c>
    </row>
  </sheetData>
  <sheetProtection password="DBD7" sheet="1" sort="0" autoFilter="0" pivotTables="0"/>
  <phoneticPr fontId="16" type="noConversion"/>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1. Ogólne cele</vt:lpstr>
      <vt:lpstr>A.Segment Samorządu</vt:lpstr>
      <vt:lpstr>B.Segment Społeczeństwa</vt:lpstr>
      <vt:lpstr>Działania B2.5.,B5.7.2</vt:lpstr>
      <vt:lpstr>'A.Segment Samorządu'!Tytuły_wydruku</vt:lpstr>
      <vt:lpstr>'B.Segment Społeczeństwa'!Tytuły_wydruku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dc:creator>
  <cp:lastModifiedBy>sowinskia</cp:lastModifiedBy>
  <cp:lastPrinted>2010-10-26T12:29:41Z</cp:lastPrinted>
  <dcterms:created xsi:type="dcterms:W3CDTF">2010-04-20T10:38:13Z</dcterms:created>
  <dcterms:modified xsi:type="dcterms:W3CDTF">2016-08-23T06:26:58Z</dcterms:modified>
</cp:coreProperties>
</file>